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8" tabRatio="759" activeTab="0"/>
  </bookViews>
  <sheets>
    <sheet name="Egységes rovatrend_1" sheetId="1" r:id="rId1"/>
    <sheet name="kiadások feladatonként 2. mellé" sheetId="2" r:id="rId2"/>
    <sheet name=" Kiadás Önkorm._3" sheetId="3" r:id="rId3"/>
    <sheet name="bevételek feladatonként 4. mell" sheetId="4" r:id="rId4"/>
    <sheet name="bevételek önkormán 5. melléklet" sheetId="5" r:id="rId5"/>
    <sheet name="létszám 6. melléklet" sheetId="6" r:id="rId6"/>
    <sheet name="beruh, felújítás 7. melléklet" sheetId="7" r:id="rId7"/>
    <sheet name="tartalékok 8 melléklet" sheetId="8" r:id="rId8"/>
    <sheet name="stabilitási 9. melléklet" sheetId="9" r:id="rId9"/>
    <sheet name="stabilitási 2" sheetId="10" r:id="rId10"/>
    <sheet name="hitelek 10. melléklet" sheetId="11" r:id="rId11"/>
    <sheet name="Közvetett tám_11" sheetId="12" r:id="rId12"/>
    <sheet name="Támogatások_12" sheetId="13" r:id="rId13"/>
    <sheet name="Átvett pe_13" sheetId="14" r:id="rId14"/>
    <sheet name="Helyiadó_14" sheetId="15" r:id="rId15"/>
    <sheet name="pénzmaradvány 15. melléklet" sheetId="16" r:id="rId16"/>
    <sheet name="eredménykimut 16. melléklet" sheetId="17" r:id="rId17"/>
    <sheet name="vagyonmérleg önk." sheetId="18" r:id="rId18"/>
  </sheets>
  <definedNames>
    <definedName name="foot_4_place" localSheetId="9">'stabilitási 2'!$A$19</definedName>
    <definedName name="foot_5_place" localSheetId="9">'stabilitási 2'!#REF!</definedName>
    <definedName name="foot_53_place" localSheetId="9">'stabilitási 2'!$A$64</definedName>
    <definedName name="_xlnm.Print_Area" localSheetId="2">' Kiadás Önkorm._3'!$A$1:$E$123</definedName>
    <definedName name="_xlnm.Print_Area" localSheetId="6">'beruh, felújítás 7. melléklet'!$A$1:$E$20</definedName>
    <definedName name="_xlnm.Print_Area" localSheetId="3">'bevételek feladatonként 4. mell'!$A$1:$P$273</definedName>
    <definedName name="_xlnm.Print_Area" localSheetId="4">'bevételek önkormán 5. melléklet'!$A$1:$E$94</definedName>
    <definedName name="_xlnm.Print_Area" localSheetId="0">'Egységes rovatrend_1'!$A$1:$B$27</definedName>
    <definedName name="_xlnm.Print_Area" localSheetId="16">'eredménykimut 16. melléklet'!$A$1:$D$37</definedName>
    <definedName name="_xlnm.Print_Area" localSheetId="10">'hitelek 10. melléklet'!$A$1:$H$71</definedName>
    <definedName name="_xlnm.Print_Area" localSheetId="1">'kiadások feladatonként 2. mellé'!$A$1:$Y$302</definedName>
    <definedName name="_xlnm.Print_Area" localSheetId="5">'létszám 6. melléklet'!$A$1:$B$34</definedName>
    <definedName name="_xlnm.Print_Area" localSheetId="15">'pénzmaradvány 15. melléklet'!$A$1:$B$26</definedName>
    <definedName name="_xlnm.Print_Area" localSheetId="9">'stabilitási 2'!$A$1:$I$39</definedName>
    <definedName name="_xlnm.Print_Area" localSheetId="8">'stabilitási 9. melléklet'!$A$1:$M$21</definedName>
    <definedName name="_xlnm.Print_Area" localSheetId="7">'tartalékok 8 melléklet'!$A$1:$D$10</definedName>
    <definedName name="_xlnm.Print_Area" localSheetId="17">'vagyonmérleg önk.'!$A$1:$D$129</definedName>
  </definedNames>
  <calcPr fullCalcOnLoad="1"/>
</workbook>
</file>

<file path=xl/sharedStrings.xml><?xml version="1.0" encoding="utf-8"?>
<sst xmlns="http://schemas.openxmlformats.org/spreadsheetml/2006/main" count="2723" uniqueCount="1020">
  <si>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</si>
  <si>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</si>
  <si>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</si>
  <si>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</si>
  <si>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</si>
  <si>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</si>
  <si>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</si>
  <si>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</si>
  <si>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</si>
  <si>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</si>
  <si>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</si>
  <si>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</si>
  <si>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</si>
  <si>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</si>
  <si>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</si>
  <si>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</si>
  <si>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</si>
  <si>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</si>
  <si>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</si>
  <si>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</si>
  <si>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</si>
  <si>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</si>
  <si>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</si>
  <si>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</si>
  <si>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</si>
  <si>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</si>
  <si>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</si>
  <si>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</si>
  <si>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</si>
  <si>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</si>
  <si>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</si>
  <si>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</si>
  <si>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</si>
  <si>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</si>
  <si>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</si>
  <si>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</si>
  <si>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</si>
  <si>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</si>
  <si>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</si>
  <si>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</si>
  <si>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</si>
  <si>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</si>
  <si>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</si>
  <si>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</si>
  <si>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</si>
  <si>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</si>
  <si>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</si>
  <si>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</si>
  <si>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</si>
  <si>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</si>
  <si>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</si>
  <si>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</si>
  <si>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</si>
  <si>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</si>
  <si>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</si>
  <si>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</si>
  <si>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</si>
  <si>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</si>
  <si>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</si>
  <si>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</si>
  <si>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</si>
  <si>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</si>
  <si>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</si>
  <si>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</si>
  <si>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</si>
  <si>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</si>
  <si>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</si>
  <si>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</si>
  <si>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</si>
  <si>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</si>
  <si>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</si>
  <si>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</si>
  <si>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</si>
  <si>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</si>
  <si>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</si>
  <si>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</si>
  <si>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</si>
  <si>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</si>
  <si>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</si>
  <si>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</si>
  <si>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</si>
  <si>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</si>
  <si>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</si>
  <si>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</si>
  <si>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</si>
  <si>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</si>
  <si>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</si>
  <si>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</si>
  <si>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</si>
  <si>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</si>
  <si>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</si>
  <si>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</si>
  <si>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</si>
  <si>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</si>
  <si>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</si>
  <si>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</si>
  <si>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</si>
  <si>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</si>
  <si>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</si>
  <si>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</si>
  <si>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</si>
  <si>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</si>
  <si>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</si>
  <si>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</si>
  <si>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</si>
  <si>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</si>
  <si>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</si>
  <si>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</si>
  <si>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</si>
  <si>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</si>
  <si>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</si>
  <si>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</si>
  <si>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</si>
  <si>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</si>
  <si>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</si>
  <si>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</si>
  <si>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</si>
  <si>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</si>
  <si>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</si>
  <si>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</si>
  <si>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</si>
  <si>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</si>
  <si>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</si>
  <si>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</si>
  <si>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</si>
  <si>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</si>
  <si>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</si>
  <si>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</si>
  <si>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</si>
  <si>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</si>
  <si>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</si>
  <si>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</si>
  <si>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</si>
  <si>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</si>
  <si>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</si>
  <si>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</si>
  <si>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</si>
  <si>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</si>
  <si>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</si>
  <si>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</si>
  <si>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</si>
  <si>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</si>
  <si>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</si>
  <si>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</si>
  <si>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</si>
  <si>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</si>
  <si>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</si>
  <si>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</si>
  <si>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</si>
  <si>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</si>
  <si>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</si>
  <si>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</si>
  <si>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</si>
  <si>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</si>
  <si>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</si>
  <si>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</si>
  <si>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</si>
  <si>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</si>
  <si>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</si>
  <si>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</si>
  <si>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</si>
  <si>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</si>
  <si>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</si>
  <si>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</si>
  <si>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</si>
  <si>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</si>
  <si>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</si>
  <si>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</si>
  <si>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</si>
  <si>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</si>
  <si>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</si>
  <si>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</si>
  <si>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</si>
  <si>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</si>
  <si>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</si>
  <si>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</si>
  <si>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</si>
  <si>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</si>
  <si>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</si>
  <si>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</si>
  <si>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</si>
  <si>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</si>
  <si>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</si>
  <si>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</si>
  <si>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</si>
  <si>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</si>
  <si>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</si>
  <si>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</si>
  <si>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</si>
  <si>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</si>
  <si>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</si>
  <si>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</si>
  <si>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</si>
  <si>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</si>
  <si>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</si>
  <si>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</si>
  <si>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</si>
  <si>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</si>
  <si>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</si>
  <si>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</si>
  <si>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</si>
  <si>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</si>
  <si>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</si>
  <si>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</si>
  <si>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</si>
  <si>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</si>
  <si>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</si>
  <si>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</si>
  <si>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</si>
  <si>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</si>
  <si>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</si>
  <si>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</si>
  <si>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</si>
  <si>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</si>
  <si>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</si>
  <si>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</si>
  <si>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</si>
  <si>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</si>
  <si>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</si>
  <si>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</si>
  <si>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</si>
  <si>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</si>
  <si>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</si>
  <si>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</si>
  <si>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</si>
  <si>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</si>
  <si>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</si>
  <si>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</si>
  <si>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</si>
  <si>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</si>
  <si>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</si>
  <si>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</si>
  <si>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</si>
  <si>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</si>
  <si>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</si>
  <si>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</si>
  <si>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</si>
  <si>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</si>
  <si>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</si>
  <si>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</si>
  <si>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</si>
  <si>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</si>
  <si>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</si>
  <si>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</si>
  <si>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</si>
  <si>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</si>
  <si>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</si>
  <si>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</si>
  <si>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</si>
  <si>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</si>
  <si>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</si>
  <si>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</si>
  <si>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</si>
  <si>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</si>
  <si>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</si>
  <si>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</si>
  <si>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</si>
  <si>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</si>
  <si>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</si>
  <si>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</si>
  <si>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</si>
  <si>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</si>
  <si>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</si>
  <si>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</si>
  <si>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</si>
  <si>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</si>
  <si>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</si>
  <si>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</si>
  <si>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</si>
  <si>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</si>
  <si>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</si>
  <si>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</si>
  <si>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</si>
  <si>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</si>
  <si>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</si>
  <si>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</si>
  <si>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</si>
  <si>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</si>
  <si>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</si>
  <si>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</si>
  <si>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</si>
  <si>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</si>
  <si>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</si>
  <si>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</si>
  <si>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</si>
  <si>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</si>
  <si>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</si>
  <si>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</si>
  <si>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</si>
  <si>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</si>
  <si>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</si>
  <si>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</si>
  <si>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</si>
  <si>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</si>
  <si>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</si>
  <si>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</si>
  <si>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</si>
  <si>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</si>
  <si>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</si>
  <si>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</si>
  <si>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</si>
  <si>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</si>
  <si>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</si>
  <si>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</si>
  <si>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</si>
  <si>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</si>
  <si>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</si>
  <si>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</si>
  <si>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</si>
  <si>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</si>
  <si>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</si>
  <si>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</si>
  <si>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</si>
  <si>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</si>
  <si>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</si>
  <si>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</si>
  <si>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</si>
  <si>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</si>
  <si>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</si>
  <si>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</si>
  <si>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</si>
  <si>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</si>
  <si>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</si>
  <si>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</si>
  <si>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</si>
  <si>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</si>
  <si>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</si>
  <si>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</si>
  <si>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</si>
  <si>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</si>
  <si>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</si>
  <si>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</si>
  <si>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</si>
  <si>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</si>
  <si>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</si>
  <si>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</si>
  <si>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</si>
  <si>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ÖNKORMÁNYZATI ÖSSZESEN  ELŐIRÁNYZATOK</t>
  </si>
  <si>
    <t>107060 Egyéb szociális és p.beni ellátások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</si>
  <si>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</si>
  <si>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</si>
  <si>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</si>
  <si>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</si>
  <si>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</si>
  <si>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</si>
  <si>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</si>
  <si>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</si>
  <si>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</si>
  <si>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</si>
  <si>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</si>
  <si>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</si>
  <si>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</si>
  <si>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</si>
  <si>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</si>
  <si>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</si>
  <si>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</si>
  <si>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</si>
  <si>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</si>
  <si>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</si>
  <si>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</si>
  <si>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</si>
  <si>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</si>
  <si>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</si>
  <si>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</si>
  <si>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</si>
  <si>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</si>
  <si>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</si>
  <si>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</si>
  <si>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</si>
  <si>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</si>
  <si>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</si>
  <si>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</si>
  <si>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</si>
  <si>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</si>
  <si>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</si>
  <si>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</si>
  <si>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</si>
  <si>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</si>
  <si>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</si>
  <si>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</si>
  <si>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</si>
  <si>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</si>
  <si>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</si>
  <si>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</si>
  <si>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</si>
  <si>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</si>
  <si>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</si>
  <si>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</si>
  <si>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</si>
  <si>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</si>
  <si>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</si>
  <si>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</si>
  <si>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</si>
  <si>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</si>
  <si>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</si>
  <si>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</si>
  <si>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</si>
  <si>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</si>
  <si>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</si>
  <si>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</si>
  <si>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</si>
  <si>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</si>
  <si>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</si>
  <si>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</si>
  <si>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</si>
  <si>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</si>
  <si>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</si>
  <si>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</si>
  <si>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</si>
  <si>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</si>
  <si>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</si>
  <si>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</si>
  <si>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</si>
  <si>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</si>
  <si>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</si>
  <si>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</si>
  <si>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</si>
  <si>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</si>
  <si>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</si>
  <si>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</si>
  <si>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</si>
  <si>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</si>
  <si>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</si>
  <si>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</si>
  <si>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</si>
  <si>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</si>
  <si>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</si>
  <si>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</si>
  <si>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</si>
  <si>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</si>
  <si>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</si>
  <si>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</si>
  <si>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</si>
  <si>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</si>
  <si>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</si>
  <si>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</si>
  <si>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</si>
  <si>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</si>
  <si>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</si>
  <si>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</si>
  <si>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</si>
  <si>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</si>
  <si>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</si>
  <si>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</si>
  <si>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</si>
  <si>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</si>
  <si>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</si>
  <si>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</si>
  <si>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</si>
  <si>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</si>
  <si>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</si>
  <si>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</si>
  <si>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</si>
  <si>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</si>
  <si>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</si>
  <si>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</si>
  <si>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</si>
  <si>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</si>
  <si>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</si>
  <si>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</si>
  <si>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</si>
  <si>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</si>
  <si>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</si>
  <si>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</si>
  <si>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</si>
  <si>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</si>
  <si>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</si>
  <si>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</si>
  <si>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</si>
  <si>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</si>
  <si>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</si>
  <si>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</si>
  <si>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</si>
  <si>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</si>
  <si>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</si>
  <si>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</si>
  <si>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</si>
  <si>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</si>
  <si>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</si>
  <si>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</si>
  <si>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</si>
  <si>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</si>
  <si>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</si>
  <si>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</si>
  <si>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</si>
  <si>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</si>
  <si>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</si>
  <si>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</si>
  <si>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</si>
  <si>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</si>
  <si>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</si>
  <si>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</si>
  <si>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</si>
  <si>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</si>
  <si>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</si>
  <si>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</si>
  <si>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</si>
  <si>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</si>
  <si>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</si>
  <si>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</si>
  <si>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</si>
  <si>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</si>
  <si>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</si>
  <si>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</si>
  <si>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</si>
  <si>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</si>
  <si>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</si>
  <si>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</si>
  <si>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</si>
  <si>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</si>
  <si>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</si>
  <si>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</si>
  <si>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</si>
  <si>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</si>
  <si>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</si>
  <si>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</si>
  <si>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</si>
  <si>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</si>
  <si>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</si>
  <si>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</si>
  <si>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</si>
  <si>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</si>
  <si>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</si>
  <si>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</si>
  <si>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</si>
  <si>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</si>
  <si>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</si>
  <si>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</si>
  <si>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</si>
  <si>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</si>
  <si>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</si>
  <si>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</si>
  <si>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</si>
  <si>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</si>
  <si>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</si>
  <si>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</si>
  <si>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</si>
  <si>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</si>
  <si>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</si>
  <si>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</si>
  <si>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</si>
  <si>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</si>
  <si>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</si>
  <si>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</si>
  <si>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</si>
  <si>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</si>
  <si>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</si>
  <si>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</si>
  <si>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</si>
  <si>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</si>
  <si>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</si>
  <si>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</si>
  <si>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011130 Önkormányzatok és önkormányzati hivatalok jogalkotó és általános igazgatási tevékenysége</t>
  </si>
  <si>
    <t>ÖSSZESEN</t>
  </si>
  <si>
    <t>ÖSSZESEN:</t>
  </si>
  <si>
    <t>eredeti ei.</t>
  </si>
  <si>
    <t>Önkormányzat</t>
  </si>
  <si>
    <t>9. melléklet</t>
  </si>
  <si>
    <t>eredeti ei. Működési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</si>
  <si>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</si>
  <si>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</si>
  <si>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</si>
  <si>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</si>
  <si>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</si>
  <si>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</si>
  <si>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</si>
  <si>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</si>
  <si>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</si>
  <si>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</si>
  <si>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</si>
  <si>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</si>
  <si>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</si>
  <si>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</si>
  <si>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</si>
  <si>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</si>
  <si>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</si>
  <si>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</si>
  <si>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</si>
  <si>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</si>
  <si>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</si>
  <si>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</si>
  <si>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</si>
  <si>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</si>
  <si>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</si>
  <si>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</si>
  <si>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</si>
  <si>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</si>
  <si>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</si>
  <si>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</si>
  <si>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</si>
  <si>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</si>
  <si>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</si>
  <si>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</si>
  <si>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</si>
  <si>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</si>
  <si>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</si>
  <si>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</si>
  <si>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</si>
  <si>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</si>
  <si>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</si>
  <si>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</si>
  <si>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</si>
  <si>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</si>
  <si>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</si>
  <si>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</si>
  <si>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</si>
  <si>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</si>
  <si>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</si>
  <si>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</si>
  <si>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</si>
  <si>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</si>
  <si>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</si>
  <si>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</si>
  <si>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</si>
  <si>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</si>
  <si>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</si>
  <si>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</si>
  <si>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</si>
  <si>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</si>
  <si>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</si>
  <si>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</si>
  <si>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</si>
  <si>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</si>
  <si>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</si>
  <si>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</si>
  <si>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</si>
  <si>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</si>
  <si>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</si>
  <si>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</si>
  <si>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</si>
  <si>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</si>
  <si>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</si>
  <si>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</si>
  <si>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</si>
  <si>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</si>
  <si>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</si>
  <si>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</si>
  <si>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</si>
  <si>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</si>
  <si>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</si>
  <si>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</si>
  <si>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</si>
  <si>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</si>
  <si>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</si>
  <si>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</si>
  <si>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</si>
  <si>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</si>
  <si>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</si>
  <si>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</si>
  <si>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</si>
  <si>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</si>
  <si>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</si>
  <si>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</si>
  <si>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</si>
  <si>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</si>
  <si>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</si>
  <si>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</si>
  <si>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</si>
  <si>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</si>
  <si>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</si>
  <si>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</si>
  <si>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</si>
  <si>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</si>
  <si>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</si>
  <si>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</si>
  <si>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</si>
  <si>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</si>
  <si>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</si>
  <si>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</si>
  <si>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</si>
  <si>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</si>
  <si>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</si>
  <si>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</si>
  <si>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</si>
  <si>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</si>
  <si>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</si>
  <si>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</si>
  <si>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</si>
  <si>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</si>
  <si>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</si>
  <si>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</si>
  <si>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</si>
  <si>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</si>
  <si>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</si>
  <si>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</si>
  <si>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</si>
  <si>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</si>
  <si>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</si>
  <si>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</si>
  <si>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</si>
  <si>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</si>
  <si>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</si>
  <si>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</si>
  <si>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</si>
  <si>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</si>
  <si>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</si>
  <si>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</si>
  <si>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</si>
  <si>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</si>
  <si>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</si>
  <si>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</si>
  <si>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</si>
  <si>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</si>
  <si>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</si>
  <si>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</si>
  <si>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</si>
  <si>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</si>
  <si>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</si>
  <si>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</si>
  <si>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</si>
  <si>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</si>
  <si>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</si>
  <si>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</si>
  <si>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</si>
  <si>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</si>
  <si>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VI        Értékcsökkenési leírás</t>
  </si>
  <si>
    <t>VII        Egyéb ráfordítások</t>
  </si>
  <si>
    <t>A) TEVÉKENYSÉGEK EREDMÉNYE (=I±II+III-IV-V-VI-VII) (23=04±07+11-(16+20+21+22))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</si>
  <si>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</si>
  <si>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</si>
  <si>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</si>
  <si>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</si>
  <si>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</si>
  <si>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</si>
  <si>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</si>
  <si>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</si>
  <si>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</si>
  <si>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</si>
  <si>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</si>
  <si>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</si>
  <si>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</si>
  <si>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</si>
  <si>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</si>
  <si>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</si>
  <si>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</si>
  <si>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</si>
  <si>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</si>
  <si>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</si>
  <si>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</si>
  <si>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</si>
  <si>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</si>
  <si>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</si>
  <si>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</si>
  <si>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</si>
  <si>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</si>
  <si>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</si>
  <si>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</si>
  <si>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</si>
  <si>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</si>
  <si>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</si>
  <si>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</si>
  <si>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</si>
  <si>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</si>
  <si>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</si>
  <si>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</si>
  <si>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</si>
  <si>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</si>
  <si>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</si>
  <si>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</si>
  <si>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</si>
  <si>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</si>
  <si>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</si>
  <si>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</si>
  <si>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</si>
  <si>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</si>
  <si>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</si>
  <si>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</si>
  <si>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</si>
  <si>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</si>
  <si>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</si>
  <si>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</si>
  <si>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</si>
  <si>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</si>
  <si>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</si>
  <si>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</si>
  <si>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</si>
  <si>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</si>
  <si>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</si>
  <si>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</si>
  <si>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</si>
  <si>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</si>
  <si>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</si>
  <si>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</si>
  <si>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</si>
  <si>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</si>
  <si>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</si>
  <si>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</si>
  <si>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</si>
  <si>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</si>
  <si>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</si>
  <si>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</si>
  <si>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</si>
  <si>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</si>
  <si>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</si>
  <si>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</si>
  <si>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</si>
  <si>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</si>
  <si>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</si>
  <si>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</si>
  <si>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</si>
  <si>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</si>
  <si>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</si>
  <si>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</si>
  <si>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</si>
  <si>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</si>
  <si>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</si>
  <si>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</si>
  <si>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</si>
  <si>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</si>
  <si>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</si>
  <si>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</si>
  <si>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</si>
  <si>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</si>
  <si>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</si>
  <si>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</si>
  <si>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</si>
  <si>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</si>
  <si>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</si>
  <si>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</si>
  <si>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</si>
  <si>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</si>
  <si>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</si>
  <si>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</si>
  <si>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</si>
  <si>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</si>
  <si>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</si>
  <si>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</si>
  <si>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</si>
  <si>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</si>
  <si>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</si>
  <si>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</si>
  <si>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</si>
  <si>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</si>
  <si>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</si>
  <si>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</si>
  <si>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</si>
  <si>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</si>
  <si>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</si>
  <si>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</si>
  <si>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</si>
  <si>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</si>
  <si>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</si>
  <si>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</si>
  <si>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</si>
  <si>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</si>
  <si>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</si>
  <si>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</si>
  <si>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</si>
  <si>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</si>
  <si>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</si>
  <si>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</si>
  <si>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</si>
  <si>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Mindösszesen</t>
  </si>
  <si>
    <t>041233 Hosszabb időtart. Közfoglalkoztatás</t>
  </si>
  <si>
    <t>066020 Város Község gazdálkodás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</si>
  <si>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</si>
  <si>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</si>
  <si>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</si>
  <si>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</si>
  <si>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</si>
  <si>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</si>
  <si>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</si>
  <si>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</si>
  <si>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</si>
  <si>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</si>
  <si>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</si>
  <si>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</si>
  <si>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</si>
  <si>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</si>
  <si>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</si>
  <si>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</si>
  <si>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</si>
  <si>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</si>
  <si>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</si>
  <si>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</si>
  <si>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</si>
  <si>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</si>
  <si>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</si>
  <si>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</si>
  <si>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</si>
  <si>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</si>
  <si>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</si>
  <si>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</si>
  <si>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</si>
  <si>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</si>
  <si>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</si>
  <si>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</si>
  <si>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</si>
  <si>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</si>
  <si>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</si>
  <si>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</si>
  <si>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</si>
  <si>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</si>
  <si>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saját bevételek 2018.</t>
  </si>
  <si>
    <t>082044 Könyvtári szolgáltatások</t>
  </si>
  <si>
    <t>082092 Közművelődési tev.</t>
  </si>
  <si>
    <t>018010 Önkormányzatok elszámolásai központi ktgvetéssel</t>
  </si>
  <si>
    <t>041233 Hosszabb időtartamú közfoglalkoztatás</t>
  </si>
  <si>
    <t>064010 Közvilágítás</t>
  </si>
  <si>
    <t>072111 Háziorvosi alapellátás</t>
  </si>
  <si>
    <t>011130 Önkormányzati igazgatási tevékenység(hivatal)</t>
  </si>
  <si>
    <t>018030 Támogatási c fin. Műveletek</t>
  </si>
  <si>
    <t>900020 KORMÁNYZATI FUNKCIÓRA NEM SOROLHATÓ BEVÉTELEK AH KIVÜLRŐL</t>
  </si>
  <si>
    <t xml:space="preserve">ÖNKORMÁNYZAT </t>
  </si>
  <si>
    <t>Kiadások (Ft)</t>
  </si>
  <si>
    <t>Tartalékok</t>
  </si>
  <si>
    <t>K513</t>
  </si>
  <si>
    <t>K89</t>
  </si>
  <si>
    <t>Települési támogatás [Szoctv.45.§]</t>
  </si>
  <si>
    <t>Bevételek (Ft)</t>
  </si>
  <si>
    <t>B411</t>
  </si>
  <si>
    <t>B65</t>
  </si>
  <si>
    <t>Egyéb pénzügyi műveletek bevételei (biztosító által fiz. Kártérítés)</t>
  </si>
  <si>
    <t>B64</t>
  </si>
  <si>
    <t>B74</t>
  </si>
  <si>
    <t>B75</t>
  </si>
  <si>
    <t>Bevételek kormányzati funkciónként (Ft)</t>
  </si>
  <si>
    <t>Egyéb pénzügyi műveletek bevételei (bizt. Által fiz. Kártérítés)</t>
  </si>
  <si>
    <t>Beruházások és felújítások (Ft)</t>
  </si>
  <si>
    <t>Általános- és céltartalékok (Ft)</t>
  </si>
  <si>
    <t>A helyi önkormányzat mérlege (Ft)</t>
  </si>
  <si>
    <t>A helyi önkormányzat eredménykimutatása (Ft)</t>
  </si>
  <si>
    <t>A helyi önkormányzat pénzmaradvány kimutatása (Ft)</t>
  </si>
  <si>
    <t>Kiadások kormányzati funkciónként ( Ft)</t>
  </si>
  <si>
    <t>Rovatszám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</si>
  <si>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</si>
  <si>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</si>
  <si>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</si>
  <si>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</si>
  <si>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</si>
  <si>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</si>
  <si>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</si>
  <si>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</si>
  <si>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</si>
  <si>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</si>
  <si>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 közvetett támogatások ( Ft)</t>
  </si>
  <si>
    <t>Támogatások, kölcsönök nyújtása és törlesztése ( Ft)</t>
  </si>
  <si>
    <t>Teljesítés</t>
  </si>
  <si>
    <t>Egyéb Közhatalmi bevételek</t>
  </si>
  <si>
    <t>Nonprofit GT</t>
  </si>
  <si>
    <t>Helyi adó és egyéb közhatalmi bevételek ( Ft)</t>
  </si>
  <si>
    <t>08          Felhalmozási c. támogatások eredményszemléletű bevétele</t>
  </si>
  <si>
    <t>09        Különféle egyéb eredményszemléletű bevételek</t>
  </si>
  <si>
    <t>A költségvetési év azon fejlesztései, amelyek megvalósításához a Gst. 3. § (1) bekezdése szerinti adósságot keletkeztető ügylet megkötése vált szükségessé (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</si>
  <si>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</si>
  <si>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 xml:space="preserve"> </t>
  </si>
  <si>
    <t>Működési célú költségvetési támogatások és kiegészítő támogatások</t>
  </si>
  <si>
    <t>Elszámolásból származó bevételek</t>
  </si>
  <si>
    <t>Biztosító által fizetett kártérítés</t>
  </si>
  <si>
    <t>066020 Város község gazdálkodási egyéb szolgáltatások</t>
  </si>
  <si>
    <t>ebből: kiadások visszatérítései</t>
  </si>
  <si>
    <t>018010 Önkormányzatok elszámolásai a központi költségvetéssel</t>
  </si>
  <si>
    <t>vagyoni típusú települési adók</t>
  </si>
  <si>
    <t>D/III/1e        - ebből: foglalkoztatottaknak adott előlegek</t>
  </si>
  <si>
    <t>D/III/1d       - ebből: igénybe vett szolgáltatásokra adott előlegek</t>
  </si>
  <si>
    <t>H/III/8 Letétre, megőrzésre, fedezetkezelésre átvett pénzeszközök, biztosítékok</t>
  </si>
  <si>
    <t>10        Anyagköltség</t>
  </si>
  <si>
    <t>11       Igénybe vett szolgáltatások értéke</t>
  </si>
  <si>
    <t>12       Eladott áruk beszerzési értéke</t>
  </si>
  <si>
    <t>13        Eladott (közvetített) szolgáltatások értéke</t>
  </si>
  <si>
    <t>14       Bérköltség</t>
  </si>
  <si>
    <t>15        Személyi jellegű egyéb kifizetések</t>
  </si>
  <si>
    <t>16        Bérjárulékok</t>
  </si>
  <si>
    <t>17        Kapott (járó) osztalék és részesedés</t>
  </si>
  <si>
    <t>18       Részesedésekből származó eredményszemléletű bevételek, árfolyamnyereségek</t>
  </si>
  <si>
    <t>19       Befektetett pénzügyi eszközökből származó eredményszemléletű bevételek, árfolyamnyereségek</t>
  </si>
  <si>
    <t>VIII        Pénzügyi műveletek eredményszemléletű bevételei (=17+18+19+20+21)</t>
  </si>
  <si>
    <t>20       Egyéb kapott (járó) kamatok és kamatjellegű eredményszemléletű bevételek</t>
  </si>
  <si>
    <t>V        Személyi jellegű ráfordítások (=14+15+16)</t>
  </si>
  <si>
    <t>IV        Anyagjellegű ráfordítások (=10+11+12+13)</t>
  </si>
  <si>
    <t xml:space="preserve">I        Tevékenység nettó eredményszemléletű bevétele (=01+02+03) </t>
  </si>
  <si>
    <t>22        Részesedésekből származó ráfordítások, árfolyamveszteségek</t>
  </si>
  <si>
    <t>24        Fizetendő kamatok és kamatjellegű ráfordítások</t>
  </si>
  <si>
    <t>IX        Pénzügyi műveletek ráfordításai (=22+23+24+25+26)</t>
  </si>
  <si>
    <t>B)        PÉNZÜGYI MŰVELETEK EREDMÉNYE (=VIII-IX)</t>
  </si>
  <si>
    <t>C)        MÉRLEG SZERINTI EREDMÉNY (=±A±B) (41=±35±40)</t>
  </si>
  <si>
    <t>Támogatások, kölcsönök bevételei (Ft)</t>
  </si>
  <si>
    <t>A költségvetési hiány külső finanszírozására vagy a költségvetési többlet felhasználására szolgáló finanszírozási bevételek és kiadások működési és felhalmozási cél szerinti tagolásban (Ft)</t>
  </si>
  <si>
    <t>egyéb települési adók</t>
  </si>
  <si>
    <t>egyé települési adók</t>
  </si>
  <si>
    <t>Megnevezés:</t>
  </si>
  <si>
    <t>Az egységes rovatrend szerint a kiemelt kiadási és bevételi jogcímek( teljesítés)</t>
  </si>
  <si>
    <t xml:space="preserve"> Önkormányzat</t>
  </si>
  <si>
    <t>013320 Köztemető fenntartás és működtetés</t>
  </si>
  <si>
    <t xml:space="preserve">018030 Támogatási célú finanszírozási műveletek </t>
  </si>
  <si>
    <t>031060 Bűnmegelőzés</t>
  </si>
  <si>
    <t>045160 Közutak, hidak, alagutak üzemeltetése, fenntartása</t>
  </si>
  <si>
    <t>081045 Szabadidősport- (rekreációs sport-) tevékenység és támogatása</t>
  </si>
  <si>
    <t>081061 Szabadidős park, fürdő és strandszolgáltatás</t>
  </si>
  <si>
    <t>082042 Könyvtári állomány gyarapítása, nyilvántartása</t>
  </si>
  <si>
    <t>086030 Nemzetközi kulturális együttműködés</t>
  </si>
  <si>
    <t>107055 Falugondnoki, tanyagondnoki szolgáltatás</t>
  </si>
  <si>
    <t>107055  Falugondnoki, tanyagondnoki szolgáltatás</t>
  </si>
  <si>
    <t>saját bevételek 2019.</t>
  </si>
  <si>
    <t>Ábrahámhegy Község Önkormányzat 2020. évi zárszámadása</t>
  </si>
  <si>
    <t>Ábrahámhegy Község Önkormányzat 2020. évi Zárszámadása</t>
  </si>
  <si>
    <t>Előző időszak (2019. év)</t>
  </si>
  <si>
    <t>Tárgyi időszak (2020. év)</t>
  </si>
  <si>
    <t>saját bevételek 2020.</t>
  </si>
  <si>
    <t>013350 Az önkormányzati vagyonnal való gazdálkodással kapcsolatos feladatok</t>
  </si>
  <si>
    <t>052020 Szennyvíz gyűjtése, tisztítása, elhelyezése</t>
  </si>
  <si>
    <t>072112 Háziorvosi ügyeleti ellátás</t>
  </si>
  <si>
    <t>074040 Fertőző megbetegedések megelőzése, járványügyi ellátás</t>
  </si>
  <si>
    <t>1.melléklet a 6/2021.(V.31.) önkormányzati rendelethez</t>
  </si>
  <si>
    <t>2.melléklet a 6/2021.(V.31.) önkormányzati rendelethez</t>
  </si>
  <si>
    <t>3.melléklet a 6/2021.(V.31.) önkormányzati rendelethez</t>
  </si>
  <si>
    <t>4.melléklet a 6/2021.(V.31.) önkormányzati rendelethez</t>
  </si>
  <si>
    <t>5.melléklet a 6/2021.(V.31.) önkormányzati rendelethez</t>
  </si>
  <si>
    <t>6.melléklet a 6/2021.(V.31.) önkormányzati rendelethez</t>
  </si>
  <si>
    <t>7.melléklet a 6/2021.(V.31.) önkormányzati rendelethez</t>
  </si>
  <si>
    <t>8.melléklet a 6/2021.(V.31.) önkormányzati rendelethez</t>
  </si>
  <si>
    <t>9.melléklet a 6/2021.(V.31.) önkormányzati rendelethez</t>
  </si>
  <si>
    <t>10.melléklet a 6/2021.(V.31.) önkormányzati rendelethez</t>
  </si>
  <si>
    <t>11.melléklet a 6/2021.(V.31.) önkormányzati rendelethez</t>
  </si>
  <si>
    <t>12.melléklet a 6/2021.(V.31.) önkormányzati rendelethez</t>
  </si>
  <si>
    <t>13.melléklet a 6/2021.(V.31.) önkormányzati rendelethez</t>
  </si>
  <si>
    <t>14.melléklet a 6/2021.(V.31.) önkormányzati rendelethez</t>
  </si>
  <si>
    <t>15.melléklet a 6/2021.(V.31.) önkormányzati rendelethez</t>
  </si>
  <si>
    <t>16.melléklet a 6/2021.(V.31.) önkormányzati rendelethez</t>
  </si>
  <si>
    <t>17.melléklet a 6/2021.(V.31.) önkormányzati rendelethez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</si>
</sst>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0__"/>
    <numFmt numFmtId="175" formatCode="\ ##########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[$-40E]yyyy\.\ mmmm\ d\."/>
    <numFmt numFmtId="181" formatCode="[$-40E]yyyy/\ mmmm;@"/>
    <numFmt numFmtId="182" formatCode="mmm/yyyy"/>
    <numFmt numFmtId="183" formatCode="[$¥€-2]\ #\ ##,000_);[Red]\([$€-2]\ #\ ##,000\)"/>
    <numFmt numFmtId="184" formatCode="_-* #,##0\ _F_t_-;\-* #,##0\ _F_t_-;_-* &quot;-&quot;??\ _F_t_-;_-@_-"/>
    <numFmt numFmtId="185" formatCode="_-* #,##0.0\ &quot;Ft&quot;_-;\-* #,##0.0\ &quot;Ft&quot;_-;_-* &quot;-&quot;??\ &quot;Ft&quot;_-;_-@_-"/>
    <numFmt numFmtId="186" formatCode="_-* #,##0.000\ &quot;Ft&quot;_-;\-* #,##0.000\ &quot;Ft&quot;_-;_-* &quot;-&quot;??\ &quot;Ft&quot;_-;_-@_-"/>
    <numFmt numFmtId="187" formatCode="_-* #,##0.0000\ &quot;Ft&quot;_-;\-* #,##0.0000\ &quot;Ft&quot;_-;_-* &quot;-&quot;??\ &quot;Ft&quot;_-;_-@_-"/>
    <numFmt numFmtId="188" formatCode="_-* #,##0\ &quot;Ft&quot;_-;\-* #,##0\ &quot;Ft&quot;_-;_-* &quot;-&quot;??\ &quot;Ft&quot;_-;_-@_-"/>
    <numFmt numFmtId="189" formatCode="0.0"/>
    <numFmt numFmtId="190" formatCode="0.000"/>
    <numFmt numFmtId="191" formatCode="0.0000"/>
    <numFmt numFmtId="192" formatCode="_-* #,##0.0\ _F_t_-;\-* #,##0.0\ _F_t_-;_-* &quot;-&quot;??\ _F_t_-;_-@_-"/>
    <numFmt numFmtId="193" formatCode="_-* #,##0.000\ _F_t_-;\-* #,##0.000\ _F_t_-;_-* &quot;-&quot;??\ _F_t_-;_-@_-"/>
    <numFmt numFmtId="194" formatCode="_-* #,##0.0000\ _F_t_-;\-* #,##0.0000\ _F_t_-;_-* &quot;-&quot;??\ _F_t_-;_-@_-"/>
    <numFmt numFmtId="195" formatCode="[$-40E]yyyy\.\ mmmm\ d\.\,\ dddd"/>
    <numFmt numFmtId="196" formatCode="#,##0.00\ &quot;Ft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sz val="12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40"/>
      <name val="Bookman Old Style"/>
      <family val="1"/>
    </font>
    <font>
      <sz val="11"/>
      <name val="Bookman Old Style"/>
      <family val="1"/>
    </font>
    <font>
      <b/>
      <i/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b/>
      <sz val="9"/>
      <color indexed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i/>
      <u val="single"/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Bookman Old Style"/>
      <family val="1"/>
    </font>
    <font>
      <sz val="10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Bookman Old Style"/>
      <family val="1"/>
    </font>
    <font>
      <sz val="11"/>
      <color rgb="FFFF0000"/>
      <name val="Bookman Old Style"/>
      <family val="1"/>
    </font>
    <font>
      <sz val="10"/>
      <color rgb="FFFF000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1"/>
      <color theme="1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1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>
      <alignment/>
      <protection/>
    </xf>
    <xf numFmtId="0" fontId="7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1" fillId="0" borderId="0" applyFont="0" applyFill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4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174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5" fontId="4" fillId="0" borderId="10" xfId="0" applyNumberFormat="1" applyFont="1" applyFill="1" applyBorder="1" applyAlignment="1">
      <alignment vertical="center"/>
    </xf>
    <xf numFmtId="17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5" fontId="1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3" fillId="0" borderId="0" xfId="43" applyFont="1" applyAlignment="1" applyProtection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wrapText="1"/>
    </xf>
    <xf numFmtId="0" fontId="11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10" xfId="56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10" xfId="0" applyFont="1" applyBorder="1" applyAlignment="1">
      <alignment/>
    </xf>
    <xf numFmtId="0" fontId="1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4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78" fillId="38" borderId="10" xfId="0" applyFont="1" applyFill="1" applyBorder="1" applyAlignment="1">
      <alignment horizontal="left" vertical="center"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/>
    </xf>
    <xf numFmtId="184" fontId="8" fillId="0" borderId="10" xfId="40" applyNumberFormat="1" applyFont="1" applyFill="1" applyBorder="1" applyAlignment="1">
      <alignment horizontal="left" vertical="center"/>
    </xf>
    <xf numFmtId="184" fontId="8" fillId="0" borderId="10" xfId="40" applyNumberFormat="1" applyFont="1" applyFill="1" applyBorder="1" applyAlignment="1">
      <alignment horizontal="right" vertical="center"/>
    </xf>
    <xf numFmtId="184" fontId="7" fillId="0" borderId="10" xfId="40" applyNumberFormat="1" applyFont="1" applyFill="1" applyBorder="1" applyAlignment="1">
      <alignment horizontal="right" vertical="center"/>
    </xf>
    <xf numFmtId="184" fontId="8" fillId="0" borderId="10" xfId="40" applyNumberFormat="1" applyFont="1" applyFill="1" applyBorder="1" applyAlignment="1">
      <alignment horizontal="right" vertical="center" wrapText="1"/>
    </xf>
    <xf numFmtId="184" fontId="16" fillId="0" borderId="10" xfId="40" applyNumberFormat="1" applyFont="1" applyBorder="1" applyAlignment="1">
      <alignment horizontal="right"/>
    </xf>
    <xf numFmtId="184" fontId="12" fillId="0" borderId="10" xfId="40" applyNumberFormat="1" applyFont="1" applyBorder="1" applyAlignment="1">
      <alignment horizontal="right"/>
    </xf>
    <xf numFmtId="184" fontId="7" fillId="0" borderId="10" xfId="40" applyNumberFormat="1" applyFont="1" applyFill="1" applyBorder="1" applyAlignment="1">
      <alignment horizontal="right" vertical="center" wrapText="1"/>
    </xf>
    <xf numFmtId="184" fontId="0" fillId="0" borderId="0" xfId="40" applyNumberFormat="1" applyFont="1" applyBorder="1" applyAlignment="1">
      <alignment horizontal="right"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/>
    </xf>
    <xf numFmtId="184" fontId="8" fillId="0" borderId="10" xfId="40" applyNumberFormat="1" applyFont="1" applyFill="1" applyBorder="1" applyAlignment="1">
      <alignment vertical="center" wrapText="1"/>
    </xf>
    <xf numFmtId="184" fontId="7" fillId="0" borderId="10" xfId="40" applyNumberFormat="1" applyFont="1" applyFill="1" applyBorder="1" applyAlignment="1">
      <alignment vertical="center" wrapText="1"/>
    </xf>
    <xf numFmtId="184" fontId="8" fillId="0" borderId="10" xfId="40" applyNumberFormat="1" applyFont="1" applyFill="1" applyBorder="1" applyAlignment="1">
      <alignment vertical="center"/>
    </xf>
    <xf numFmtId="184" fontId="7" fillId="0" borderId="10" xfId="40" applyNumberFormat="1" applyFont="1" applyFill="1" applyBorder="1" applyAlignment="1">
      <alignment vertical="center"/>
    </xf>
    <xf numFmtId="184" fontId="0" fillId="0" borderId="0" xfId="40" applyNumberFormat="1" applyFont="1" applyBorder="1" applyAlignment="1">
      <alignment/>
    </xf>
    <xf numFmtId="184" fontId="74" fillId="0" borderId="10" xfId="40" applyNumberFormat="1" applyFont="1" applyBorder="1" applyAlignment="1">
      <alignment/>
    </xf>
    <xf numFmtId="184" fontId="5" fillId="0" borderId="10" xfId="40" applyNumberFormat="1" applyFont="1" applyFill="1" applyBorder="1" applyAlignment="1">
      <alignment horizontal="left" vertical="center"/>
    </xf>
    <xf numFmtId="184" fontId="4" fillId="35" borderId="10" xfId="40" applyNumberFormat="1" applyFont="1" applyFill="1" applyBorder="1" applyAlignment="1">
      <alignment horizontal="left" vertical="center"/>
    </xf>
    <xf numFmtId="184" fontId="5" fillId="37" borderId="10" xfId="40" applyNumberFormat="1" applyFont="1" applyFill="1" applyBorder="1" applyAlignment="1">
      <alignment horizontal="left" vertical="center"/>
    </xf>
    <xf numFmtId="184" fontId="16" fillId="37" borderId="10" xfId="40" applyNumberFormat="1" applyFont="1" applyFill="1" applyBorder="1" applyAlignment="1">
      <alignment/>
    </xf>
    <xf numFmtId="184" fontId="16" fillId="0" borderId="10" xfId="40" applyNumberFormat="1" applyFont="1" applyBorder="1" applyAlignment="1">
      <alignment/>
    </xf>
    <xf numFmtId="184" fontId="12" fillId="0" borderId="10" xfId="40" applyNumberFormat="1" applyFont="1" applyBorder="1" applyAlignment="1">
      <alignment vertical="center"/>
    </xf>
    <xf numFmtId="184" fontId="16" fillId="0" borderId="10" xfId="40" applyNumberFormat="1" applyFont="1" applyBorder="1" applyAlignment="1">
      <alignment vertical="center"/>
    </xf>
    <xf numFmtId="184" fontId="31" fillId="0" borderId="10" xfId="40" applyNumberFormat="1" applyFont="1" applyBorder="1" applyAlignment="1">
      <alignment vertical="center" wrapText="1"/>
    </xf>
    <xf numFmtId="184" fontId="4" fillId="0" borderId="10" xfId="40" applyNumberFormat="1" applyFont="1" applyFill="1" applyBorder="1" applyAlignment="1">
      <alignment horizontal="left" vertical="center"/>
    </xf>
    <xf numFmtId="184" fontId="79" fillId="0" borderId="10" xfId="40" applyNumberFormat="1" applyFont="1" applyBorder="1" applyAlignment="1">
      <alignment/>
    </xf>
    <xf numFmtId="184" fontId="32" fillId="0" borderId="10" xfId="40" applyNumberFormat="1" applyFont="1" applyBorder="1" applyAlignment="1">
      <alignment/>
    </xf>
    <xf numFmtId="184" fontId="5" fillId="0" borderId="10" xfId="40" applyNumberFormat="1" applyFont="1" applyFill="1" applyBorder="1" applyAlignment="1">
      <alignment horizontal="left" vertical="center" wrapText="1"/>
    </xf>
    <xf numFmtId="184" fontId="4" fillId="0" borderId="10" xfId="40" applyNumberFormat="1" applyFont="1" applyFill="1" applyBorder="1" applyAlignment="1">
      <alignment horizontal="left" vertical="center" wrapText="1"/>
    </xf>
    <xf numFmtId="184" fontId="0" fillId="0" borderId="0" xfId="0" applyNumberFormat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left" vertical="center"/>
    </xf>
    <xf numFmtId="0" fontId="20" fillId="37" borderId="10" xfId="0" applyFont="1" applyFill="1" applyBorder="1" applyAlignment="1">
      <alignment horizontal="left" vertical="center"/>
    </xf>
    <xf numFmtId="0" fontId="80" fillId="37" borderId="10" xfId="0" applyFont="1" applyFill="1" applyBorder="1" applyAlignment="1">
      <alignment horizontal="left" vertical="center" wrapText="1"/>
    </xf>
    <xf numFmtId="0" fontId="78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8" fillId="37" borderId="10" xfId="0" applyFont="1" applyFill="1" applyBorder="1" applyAlignment="1">
      <alignment vertical="center"/>
    </xf>
    <xf numFmtId="0" fontId="8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left" vertical="center" wrapText="1"/>
    </xf>
    <xf numFmtId="0" fontId="11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 wrapText="1"/>
    </xf>
    <xf numFmtId="184" fontId="0" fillId="0" borderId="10" xfId="40" applyNumberFormat="1" applyFont="1" applyBorder="1" applyAlignment="1">
      <alignment/>
    </xf>
    <xf numFmtId="0" fontId="12" fillId="39" borderId="10" xfId="0" applyFont="1" applyFill="1" applyBorder="1" applyAlignment="1">
      <alignment/>
    </xf>
    <xf numFmtId="0" fontId="74" fillId="0" borderId="10" xfId="0" applyFont="1" applyBorder="1" applyAlignment="1">
      <alignment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/>
    </xf>
    <xf numFmtId="184" fontId="33" fillId="39" borderId="10" xfId="40" applyNumberFormat="1" applyFont="1" applyFill="1" applyBorder="1" applyAlignment="1">
      <alignment/>
    </xf>
    <xf numFmtId="0" fontId="26" fillId="37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wrapText="1"/>
    </xf>
    <xf numFmtId="0" fontId="7" fillId="40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30" fillId="39" borderId="10" xfId="0" applyFont="1" applyFill="1" applyBorder="1" applyAlignment="1">
      <alignment/>
    </xf>
    <xf numFmtId="175" fontId="12" fillId="39" borderId="10" xfId="0" applyNumberFormat="1" applyFont="1" applyFill="1" applyBorder="1" applyAlignment="1">
      <alignment vertical="center"/>
    </xf>
    <xf numFmtId="184" fontId="16" fillId="39" borderId="10" xfId="40" applyNumberFormat="1" applyFont="1" applyFill="1" applyBorder="1" applyAlignment="1">
      <alignment horizontal="right"/>
    </xf>
    <xf numFmtId="184" fontId="16" fillId="39" borderId="10" xfId="40" applyNumberFormat="1" applyFont="1" applyFill="1" applyBorder="1" applyAlignment="1">
      <alignment/>
    </xf>
    <xf numFmtId="184" fontId="12" fillId="39" borderId="10" xfId="40" applyNumberFormat="1" applyFont="1" applyFill="1" applyBorder="1" applyAlignment="1">
      <alignment horizontal="right"/>
    </xf>
    <xf numFmtId="184" fontId="12" fillId="39" borderId="10" xfId="40" applyNumberFormat="1" applyFont="1" applyFill="1" applyBorder="1" applyAlignment="1">
      <alignment/>
    </xf>
    <xf numFmtId="0" fontId="6" fillId="40" borderId="10" xfId="0" applyFont="1" applyFill="1" applyBorder="1" applyAlignment="1">
      <alignment horizontal="left" vertical="center"/>
    </xf>
    <xf numFmtId="175" fontId="6" fillId="40" borderId="10" xfId="0" applyNumberFormat="1" applyFont="1" applyFill="1" applyBorder="1" applyAlignment="1">
      <alignment vertical="center"/>
    </xf>
    <xf numFmtId="184" fontId="12" fillId="40" borderId="10" xfId="40" applyNumberFormat="1" applyFont="1" applyFill="1" applyBorder="1" applyAlignment="1">
      <alignment horizontal="right"/>
    </xf>
    <xf numFmtId="184" fontId="12" fillId="40" borderId="10" xfId="40" applyNumberFormat="1" applyFont="1" applyFill="1" applyBorder="1" applyAlignment="1">
      <alignment/>
    </xf>
    <xf numFmtId="0" fontId="9" fillId="40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 wrapText="1"/>
    </xf>
    <xf numFmtId="184" fontId="7" fillId="40" borderId="10" xfId="40" applyNumberFormat="1" applyFont="1" applyFill="1" applyBorder="1" applyAlignment="1">
      <alignment horizontal="right" vertical="center"/>
    </xf>
    <xf numFmtId="184" fontId="7" fillId="40" borderId="10" xfId="40" applyNumberFormat="1" applyFont="1" applyFill="1" applyBorder="1" applyAlignment="1">
      <alignment vertical="center"/>
    </xf>
    <xf numFmtId="0" fontId="6" fillId="28" borderId="10" xfId="0" applyFont="1" applyFill="1" applyBorder="1" applyAlignment="1">
      <alignment/>
    </xf>
    <xf numFmtId="0" fontId="13" fillId="28" borderId="10" xfId="0" applyFont="1" applyFill="1" applyBorder="1" applyAlignment="1">
      <alignment/>
    </xf>
    <xf numFmtId="184" fontId="12" fillId="28" borderId="10" xfId="40" applyNumberFormat="1" applyFont="1" applyFill="1" applyBorder="1" applyAlignment="1">
      <alignment horizontal="right"/>
    </xf>
    <xf numFmtId="184" fontId="12" fillId="28" borderId="10" xfId="40" applyNumberFormat="1" applyFont="1" applyFill="1" applyBorder="1" applyAlignment="1">
      <alignment/>
    </xf>
    <xf numFmtId="184" fontId="74" fillId="28" borderId="10" xfId="40" applyNumberFormat="1" applyFont="1" applyFill="1" applyBorder="1" applyAlignment="1">
      <alignment/>
    </xf>
    <xf numFmtId="0" fontId="9" fillId="40" borderId="10" xfId="0" applyFont="1" applyFill="1" applyBorder="1" applyAlignment="1">
      <alignment vertical="center"/>
    </xf>
    <xf numFmtId="184" fontId="74" fillId="40" borderId="10" xfId="40" applyNumberFormat="1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8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184" fontId="81" fillId="0" borderId="10" xfId="40" applyNumberFormat="1" applyFont="1" applyBorder="1" applyAlignment="1">
      <alignment/>
    </xf>
    <xf numFmtId="184" fontId="81" fillId="37" borderId="10" xfId="40" applyNumberFormat="1" applyFont="1" applyFill="1" applyBorder="1" applyAlignment="1">
      <alignment/>
    </xf>
    <xf numFmtId="184" fontId="82" fillId="0" borderId="10" xfId="40" applyNumberFormat="1" applyFont="1" applyBorder="1" applyAlignment="1">
      <alignment/>
    </xf>
    <xf numFmtId="0" fontId="83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/>
    </xf>
    <xf numFmtId="184" fontId="83" fillId="0" borderId="10" xfId="4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/>
    </xf>
    <xf numFmtId="184" fontId="84" fillId="0" borderId="10" xfId="40" applyNumberFormat="1" applyFont="1" applyBorder="1" applyAlignment="1">
      <alignment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9" fillId="39" borderId="10" xfId="0" applyFont="1" applyFill="1" applyBorder="1" applyAlignment="1">
      <alignment/>
    </xf>
    <xf numFmtId="0" fontId="34" fillId="39" borderId="10" xfId="0" applyFont="1" applyFill="1" applyBorder="1" applyAlignment="1">
      <alignment horizontal="left" vertical="center"/>
    </xf>
    <xf numFmtId="184" fontId="83" fillId="39" borderId="10" xfId="40" applyNumberFormat="1" applyFont="1" applyFill="1" applyBorder="1" applyAlignment="1">
      <alignment/>
    </xf>
    <xf numFmtId="0" fontId="38" fillId="40" borderId="10" xfId="0" applyFont="1" applyFill="1" applyBorder="1" applyAlignment="1">
      <alignment horizontal="left" vertical="center" wrapText="1"/>
    </xf>
    <xf numFmtId="0" fontId="34" fillId="40" borderId="10" xfId="0" applyFont="1" applyFill="1" applyBorder="1" applyAlignment="1">
      <alignment horizontal="left" vertical="center"/>
    </xf>
    <xf numFmtId="184" fontId="84" fillId="40" borderId="10" xfId="40" applyNumberFormat="1" applyFont="1" applyFill="1" applyBorder="1" applyAlignment="1">
      <alignment/>
    </xf>
    <xf numFmtId="0" fontId="37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38" fillId="40" borderId="10" xfId="0" applyFont="1" applyFill="1" applyBorder="1" applyAlignment="1">
      <alignment horizontal="left" vertical="center"/>
    </xf>
    <xf numFmtId="0" fontId="34" fillId="40" borderId="10" xfId="0" applyFont="1" applyFill="1" applyBorder="1" applyAlignment="1">
      <alignment horizontal="left" vertical="center" wrapText="1"/>
    </xf>
    <xf numFmtId="0" fontId="34" fillId="36" borderId="10" xfId="0" applyFont="1" applyFill="1" applyBorder="1" applyAlignment="1">
      <alignment/>
    </xf>
    <xf numFmtId="0" fontId="22" fillId="36" borderId="10" xfId="0" applyFont="1" applyFill="1" applyBorder="1" applyAlignment="1">
      <alignment/>
    </xf>
    <xf numFmtId="184" fontId="84" fillId="36" borderId="10" xfId="40" applyNumberFormat="1" applyFont="1" applyFill="1" applyBorder="1" applyAlignment="1">
      <alignment/>
    </xf>
    <xf numFmtId="184" fontId="84" fillId="0" borderId="0" xfId="40" applyNumberFormat="1" applyFont="1" applyAlignment="1">
      <alignment/>
    </xf>
    <xf numFmtId="0" fontId="83" fillId="37" borderId="0" xfId="0" applyFont="1" applyFill="1" applyAlignment="1">
      <alignment/>
    </xf>
    <xf numFmtId="184" fontId="81" fillId="0" borderId="11" xfId="40" applyNumberFormat="1" applyFont="1" applyBorder="1" applyAlignment="1">
      <alignment/>
    </xf>
    <xf numFmtId="184" fontId="85" fillId="33" borderId="10" xfId="40" applyNumberFormat="1" applyFont="1" applyFill="1" applyBorder="1" applyAlignment="1">
      <alignment/>
    </xf>
    <xf numFmtId="184" fontId="85" fillId="33" borderId="11" xfId="40" applyNumberFormat="1" applyFont="1" applyFill="1" applyBorder="1" applyAlignment="1">
      <alignment/>
    </xf>
    <xf numFmtId="0" fontId="81" fillId="0" borderId="0" xfId="0" applyFont="1" applyAlignment="1">
      <alignment horizontal="center" wrapText="1"/>
    </xf>
    <xf numFmtId="0" fontId="81" fillId="0" borderId="10" xfId="0" applyFont="1" applyBorder="1" applyAlignment="1">
      <alignment/>
    </xf>
    <xf numFmtId="184" fontId="82" fillId="36" borderId="10" xfId="40" applyNumberFormat="1" applyFont="1" applyFill="1" applyBorder="1" applyAlignment="1">
      <alignment/>
    </xf>
    <xf numFmtId="184" fontId="82" fillId="35" borderId="10" xfId="40" applyNumberFormat="1" applyFont="1" applyFill="1" applyBorder="1" applyAlignment="1">
      <alignment/>
    </xf>
    <xf numFmtId="0" fontId="12" fillId="0" borderId="1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184" fontId="31" fillId="0" borderId="10" xfId="4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7" fillId="39" borderId="10" xfId="0" applyFont="1" applyFill="1" applyBorder="1" applyAlignment="1">
      <alignment horizontal="left" vertical="center" wrapText="1"/>
    </xf>
    <xf numFmtId="3" fontId="7" fillId="39" borderId="10" xfId="0" applyNumberFormat="1" applyFont="1" applyFill="1" applyBorder="1" applyAlignment="1">
      <alignment horizontal="right" vertical="center" wrapText="1"/>
    </xf>
    <xf numFmtId="3" fontId="7" fillId="40" borderId="10" xfId="0" applyNumberFormat="1" applyFont="1" applyFill="1" applyBorder="1" applyAlignment="1">
      <alignment horizontal="right" vertical="center" wrapText="1"/>
    </xf>
    <xf numFmtId="0" fontId="11" fillId="28" borderId="10" xfId="0" applyFont="1" applyFill="1" applyBorder="1" applyAlignment="1">
      <alignment horizontal="left" vertical="center" wrapText="1"/>
    </xf>
    <xf numFmtId="0" fontId="16" fillId="28" borderId="10" xfId="0" applyFont="1" applyFill="1" applyBorder="1" applyAlignment="1">
      <alignment vertical="center"/>
    </xf>
    <xf numFmtId="0" fontId="81" fillId="0" borderId="0" xfId="0" applyFont="1" applyFill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7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/>
    </xf>
    <xf numFmtId="0" fontId="4" fillId="39" borderId="10" xfId="0" applyFont="1" applyFill="1" applyBorder="1" applyAlignment="1">
      <alignment horizontal="left" vertical="center"/>
    </xf>
    <xf numFmtId="0" fontId="6" fillId="39" borderId="10" xfId="0" applyFont="1" applyFill="1" applyBorder="1" applyAlignment="1">
      <alignment horizontal="left" vertical="center" wrapText="1"/>
    </xf>
    <xf numFmtId="184" fontId="4" fillId="39" borderId="10" xfId="40" applyNumberFormat="1" applyFont="1" applyFill="1" applyBorder="1" applyAlignment="1">
      <alignment horizontal="left" vertical="center"/>
    </xf>
    <xf numFmtId="184" fontId="16" fillId="39" borderId="10" xfId="40" applyNumberFormat="1" applyFont="1" applyFill="1" applyBorder="1" applyAlignment="1">
      <alignment/>
    </xf>
    <xf numFmtId="0" fontId="0" fillId="39" borderId="0" xfId="0" applyFill="1" applyAlignment="1">
      <alignment/>
    </xf>
    <xf numFmtId="0" fontId="5" fillId="39" borderId="10" xfId="0" applyFont="1" applyFill="1" applyBorder="1" applyAlignment="1">
      <alignment horizontal="left" vertical="center"/>
    </xf>
    <xf numFmtId="184" fontId="4" fillId="39" borderId="10" xfId="40" applyNumberFormat="1" applyFont="1" applyFill="1" applyBorder="1" applyAlignment="1">
      <alignment horizontal="right" vertical="center"/>
    </xf>
    <xf numFmtId="0" fontId="9" fillId="39" borderId="10" xfId="0" applyFont="1" applyFill="1" applyBorder="1" applyAlignment="1">
      <alignment vertical="center" wrapText="1"/>
    </xf>
    <xf numFmtId="184" fontId="7" fillId="39" borderId="10" xfId="40" applyNumberFormat="1" applyFont="1" applyFill="1" applyBorder="1" applyAlignment="1">
      <alignment horizontal="left" vertical="center"/>
    </xf>
    <xf numFmtId="0" fontId="9" fillId="39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10" fillId="40" borderId="10" xfId="0" applyFont="1" applyFill="1" applyBorder="1" applyAlignment="1">
      <alignment horizontal="left" vertical="center" wrapText="1"/>
    </xf>
    <xf numFmtId="184" fontId="4" fillId="40" borderId="10" xfId="40" applyNumberFormat="1" applyFont="1" applyFill="1" applyBorder="1" applyAlignment="1">
      <alignment horizontal="left" vertical="center" wrapText="1"/>
    </xf>
    <xf numFmtId="0" fontId="0" fillId="40" borderId="0" xfId="0" applyFill="1" applyAlignment="1">
      <alignment/>
    </xf>
    <xf numFmtId="0" fontId="12" fillId="39" borderId="10" xfId="0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vertical="center"/>
    </xf>
    <xf numFmtId="0" fontId="4" fillId="39" borderId="10" xfId="0" applyFont="1" applyFill="1" applyBorder="1" applyAlignment="1">
      <alignment horizontal="left" vertical="center" wrapText="1"/>
    </xf>
    <xf numFmtId="184" fontId="4" fillId="39" borderId="10" xfId="40" applyNumberFormat="1" applyFont="1" applyFill="1" applyBorder="1" applyAlignment="1">
      <alignment horizontal="left" vertical="center" wrapText="1"/>
    </xf>
    <xf numFmtId="0" fontId="11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184" fontId="5" fillId="39" borderId="10" xfId="40" applyNumberFormat="1" applyFont="1" applyFill="1" applyBorder="1" applyAlignment="1">
      <alignment horizontal="left" vertical="center" wrapText="1"/>
    </xf>
    <xf numFmtId="184" fontId="4" fillId="40" borderId="10" xfId="40" applyNumberFormat="1" applyFont="1" applyFill="1" applyBorder="1" applyAlignment="1">
      <alignment horizontal="right" vertical="center" wrapText="1"/>
    </xf>
    <xf numFmtId="0" fontId="6" fillId="41" borderId="10" xfId="0" applyFont="1" applyFill="1" applyBorder="1" applyAlignment="1">
      <alignment/>
    </xf>
    <xf numFmtId="0" fontId="12" fillId="41" borderId="10" xfId="0" applyFont="1" applyFill="1" applyBorder="1" applyAlignment="1">
      <alignment/>
    </xf>
    <xf numFmtId="184" fontId="12" fillId="41" borderId="10" xfId="40" applyNumberFormat="1" applyFont="1" applyFill="1" applyBorder="1" applyAlignment="1">
      <alignment/>
    </xf>
    <xf numFmtId="0" fontId="74" fillId="41" borderId="0" xfId="0" applyFont="1" applyFill="1" applyAlignment="1">
      <alignment/>
    </xf>
    <xf numFmtId="184" fontId="74" fillId="39" borderId="10" xfId="40" applyNumberFormat="1" applyFont="1" applyFill="1" applyBorder="1" applyAlignment="1">
      <alignment/>
    </xf>
    <xf numFmtId="184" fontId="0" fillId="39" borderId="10" xfId="4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83" fillId="0" borderId="0" xfId="0" applyFont="1" applyAlignment="1">
      <alignment horizontal="right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81" fillId="0" borderId="0" xfId="0" applyFont="1" applyAlignment="1">
      <alignment horizontal="right"/>
    </xf>
    <xf numFmtId="0" fontId="81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1" fillId="0" borderId="17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1" fillId="0" borderId="0" xfId="0" applyFont="1" applyAlignment="1">
      <alignment/>
    </xf>
    <xf numFmtId="0" fontId="81" fillId="0" borderId="0" xfId="0" applyFont="1" applyAlignment="1">
      <alignment wrapText="1"/>
    </xf>
    <xf numFmtId="0" fontId="16" fillId="0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9" fillId="0" borderId="0" xfId="0" applyFont="1" applyFill="1" applyAlignment="1">
      <alignment horizontal="center" vertical="center" wrapText="1"/>
    </xf>
    <xf numFmtId="0" fontId="82" fillId="0" borderId="0" xfId="0" applyFont="1" applyAlignment="1">
      <alignment horizontal="right" vertical="center"/>
    </xf>
    <xf numFmtId="0" fontId="81" fillId="0" borderId="0" xfId="0" applyFont="1" applyAlignment="1">
      <alignment horizontal="right" vertical="center"/>
    </xf>
    <xf numFmtId="0" fontId="26" fillId="37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1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F3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85.57421875" style="0" customWidth="1"/>
    <col min="2" max="2" width="24.421875" style="0" bestFit="1" customWidth="1"/>
  </cols>
  <sheetData>
    <row r="1" spans="1:2" ht="14.25">
      <c r="A1" s="287" t="s">
        <v>1003</v>
      </c>
      <c r="B1" s="287"/>
    </row>
    <row r="2" spans="1:2" ht="18">
      <c r="A2" s="288" t="s">
        <v>994</v>
      </c>
      <c r="B2" s="288"/>
    </row>
    <row r="3" spans="1:2" ht="50.25" customHeight="1">
      <c r="A3" s="289" t="s">
        <v>981</v>
      </c>
      <c r="B3" s="289"/>
    </row>
    <row r="5" spans="1:6" s="93" customFormat="1" ht="14.25">
      <c r="A5" s="158" t="s">
        <v>980</v>
      </c>
      <c r="B5" s="191" t="s">
        <v>556</v>
      </c>
      <c r="C5" s="159"/>
      <c r="D5" s="159"/>
      <c r="E5" s="159"/>
      <c r="F5" s="159"/>
    </row>
    <row r="6" spans="1:6" ht="14.25">
      <c r="A6" s="43" t="s">
        <v>739</v>
      </c>
      <c r="B6" s="104">
        <f>' Kiadás Önkorm._3'!E25</f>
        <v>51009973</v>
      </c>
      <c r="C6" s="4"/>
      <c r="D6" s="4"/>
      <c r="E6" s="4"/>
      <c r="F6" s="4"/>
    </row>
    <row r="7" spans="1:6" ht="14.25">
      <c r="A7" s="43" t="s">
        <v>740</v>
      </c>
      <c r="B7" s="104">
        <f>' Kiadás Önkorm._3'!E26</f>
        <v>7577073</v>
      </c>
      <c r="C7" s="4"/>
      <c r="D7" s="4"/>
      <c r="E7" s="4"/>
      <c r="F7" s="4"/>
    </row>
    <row r="8" spans="1:6" ht="14.25">
      <c r="A8" s="43" t="s">
        <v>741</v>
      </c>
      <c r="B8" s="104">
        <f>' Kiadás Önkorm._3'!E51</f>
        <v>102224866</v>
      </c>
      <c r="C8" s="4"/>
      <c r="D8" s="4"/>
      <c r="E8" s="4"/>
      <c r="F8" s="4"/>
    </row>
    <row r="9" spans="1:6" ht="14.25">
      <c r="A9" s="43" t="s">
        <v>742</v>
      </c>
      <c r="B9" s="104">
        <f>' Kiadás Önkorm._3'!E60</f>
        <v>824200</v>
      </c>
      <c r="C9" s="4"/>
      <c r="D9" s="4"/>
      <c r="E9" s="4"/>
      <c r="F9" s="4"/>
    </row>
    <row r="10" spans="1:6" ht="14.25">
      <c r="A10" s="43" t="s">
        <v>743</v>
      </c>
      <c r="B10" s="104">
        <f>' Kiadás Önkorm._3'!E73</f>
        <v>19999232</v>
      </c>
      <c r="C10" s="4"/>
      <c r="D10" s="4"/>
      <c r="E10" s="4"/>
      <c r="F10" s="4"/>
    </row>
    <row r="11" spans="1:6" ht="14.25">
      <c r="A11" s="43" t="s">
        <v>744</v>
      </c>
      <c r="B11" s="104">
        <f>' Kiadás Önkorm._3'!E82</f>
        <v>37017609</v>
      </c>
      <c r="C11" s="4"/>
      <c r="D11" s="4"/>
      <c r="E11" s="4"/>
      <c r="F11" s="4"/>
    </row>
    <row r="12" spans="1:6" ht="14.25">
      <c r="A12" s="43" t="s">
        <v>745</v>
      </c>
      <c r="B12" s="104">
        <f>' Kiadás Önkorm._3'!E87</f>
        <v>30955000</v>
      </c>
      <c r="C12" s="4"/>
      <c r="D12" s="4"/>
      <c r="E12" s="4"/>
      <c r="F12" s="4"/>
    </row>
    <row r="13" spans="1:6" ht="14.25">
      <c r="A13" s="43" t="s">
        <v>746</v>
      </c>
      <c r="B13" s="104">
        <f>' Kiadás Önkorm._3'!E96</f>
        <v>50000000</v>
      </c>
      <c r="C13" s="4"/>
      <c r="D13" s="4"/>
      <c r="E13" s="4"/>
      <c r="F13" s="4"/>
    </row>
    <row r="14" spans="1:6" ht="14.25">
      <c r="A14" s="44" t="s">
        <v>738</v>
      </c>
      <c r="B14" s="105">
        <f>SUM(B6:B13)</f>
        <v>299607953</v>
      </c>
      <c r="C14" s="4"/>
      <c r="D14" s="4"/>
      <c r="E14" s="4"/>
      <c r="F14" s="4"/>
    </row>
    <row r="15" spans="1:6" ht="14.25">
      <c r="A15" s="44" t="s">
        <v>747</v>
      </c>
      <c r="B15" s="105">
        <f>' Kiadás Önkorm._3'!E121</f>
        <v>1588793</v>
      </c>
      <c r="C15" s="4"/>
      <c r="D15" s="4"/>
      <c r="E15" s="4"/>
      <c r="F15" s="4"/>
    </row>
    <row r="16" spans="1:6" ht="14.25">
      <c r="A16" s="157" t="s">
        <v>382</v>
      </c>
      <c r="B16" s="162">
        <f>SUM(B14:B15)</f>
        <v>301196746</v>
      </c>
      <c r="C16" s="4"/>
      <c r="D16" s="4"/>
      <c r="E16" s="4"/>
      <c r="F16" s="4"/>
    </row>
    <row r="17" spans="1:6" ht="14.25">
      <c r="A17" s="43" t="s">
        <v>749</v>
      </c>
      <c r="B17" s="104">
        <f>'bevételek önkormán 5. melléklet'!E18</f>
        <v>43714175</v>
      </c>
      <c r="C17" s="4"/>
      <c r="D17" s="4"/>
      <c r="E17" s="4"/>
      <c r="F17" s="4"/>
    </row>
    <row r="18" spans="1:6" ht="14.25">
      <c r="A18" s="43" t="s">
        <v>750</v>
      </c>
      <c r="B18" s="104">
        <f>'bevételek önkormán 5. melléklet'!E54</f>
        <v>131504601</v>
      </c>
      <c r="C18" s="4"/>
      <c r="D18" s="4"/>
      <c r="E18" s="4"/>
      <c r="F18" s="4"/>
    </row>
    <row r="19" spans="1:6" ht="14.25">
      <c r="A19" s="43" t="s">
        <v>751</v>
      </c>
      <c r="B19" s="104">
        <f>'bevételek önkormán 5. melléklet'!E32</f>
        <v>52551771</v>
      </c>
      <c r="C19" s="4"/>
      <c r="D19" s="4"/>
      <c r="E19" s="4"/>
      <c r="F19" s="4"/>
    </row>
    <row r="20" spans="1:6" ht="14.25">
      <c r="A20" s="43" t="s">
        <v>752</v>
      </c>
      <c r="B20" s="125">
        <f>'bevételek önkormán 5. melléklet'!E43</f>
        <v>102188947</v>
      </c>
      <c r="C20" s="4"/>
      <c r="D20" s="4"/>
      <c r="E20" s="4"/>
      <c r="F20" s="4"/>
    </row>
    <row r="21" spans="1:6" ht="14.25">
      <c r="A21" s="43" t="s">
        <v>753</v>
      </c>
      <c r="B21" s="104">
        <f>'bevételek önkormán 5. melléklet'!E60</f>
        <v>4450000</v>
      </c>
      <c r="C21" s="4"/>
      <c r="D21" s="4"/>
      <c r="E21" s="4"/>
      <c r="F21" s="4"/>
    </row>
    <row r="22" spans="1:6" ht="14.25">
      <c r="A22" s="43" t="s">
        <v>754</v>
      </c>
      <c r="B22" s="104">
        <f>'bevételek önkormán 5. melléklet'!E47</f>
        <v>0</v>
      </c>
      <c r="C22" s="4"/>
      <c r="D22" s="4"/>
      <c r="E22" s="4"/>
      <c r="F22" s="4"/>
    </row>
    <row r="23" spans="1:6" ht="14.25">
      <c r="A23" s="43" t="s">
        <v>755</v>
      </c>
      <c r="B23" s="104">
        <f>'bevételek önkormán 5. melléklet'!E64</f>
        <v>567200</v>
      </c>
      <c r="C23" s="4"/>
      <c r="D23" s="4"/>
      <c r="E23" s="4"/>
      <c r="F23" s="4"/>
    </row>
    <row r="24" spans="1:6" ht="14.25">
      <c r="A24" s="44" t="s">
        <v>748</v>
      </c>
      <c r="B24" s="105">
        <f>SUM(B17:B23)</f>
        <v>334976694</v>
      </c>
      <c r="C24" s="4"/>
      <c r="D24" s="4"/>
      <c r="E24" s="4"/>
      <c r="F24" s="4"/>
    </row>
    <row r="25" spans="1:6" ht="14.25">
      <c r="A25" s="44" t="s">
        <v>756</v>
      </c>
      <c r="B25" s="105">
        <f>'bevételek önkormán 5. melléklet'!E93</f>
        <v>34834926</v>
      </c>
      <c r="C25" s="4"/>
      <c r="D25" s="4"/>
      <c r="E25" s="4"/>
      <c r="F25" s="4"/>
    </row>
    <row r="26" spans="1:6" ht="14.25">
      <c r="A26" s="157" t="s">
        <v>383</v>
      </c>
      <c r="B26" s="162">
        <f>SUM(B24:B25)</f>
        <v>369811620</v>
      </c>
      <c r="C26" s="4"/>
      <c r="D26" s="4"/>
      <c r="E26" s="4"/>
      <c r="F26" s="4"/>
    </row>
    <row r="27" spans="1:6" ht="14.25">
      <c r="A27" s="4"/>
      <c r="B27" s="4"/>
      <c r="C27" s="4"/>
      <c r="D27" s="4"/>
      <c r="E27" s="4"/>
      <c r="F27" s="4"/>
    </row>
    <row r="28" spans="1:6" ht="14.25">
      <c r="A28" s="4"/>
      <c r="B28" s="4"/>
      <c r="C28" s="4"/>
      <c r="D28" s="4"/>
      <c r="E28" s="4"/>
      <c r="F28" s="4"/>
    </row>
    <row r="29" spans="1:6" ht="14.25">
      <c r="A29" s="4"/>
      <c r="B29" s="4"/>
      <c r="C29" s="4"/>
      <c r="D29" s="4"/>
      <c r="E29" s="4"/>
      <c r="F29" s="4"/>
    </row>
    <row r="30" spans="1:6" ht="14.25">
      <c r="A30" s="4"/>
      <c r="B30" s="4"/>
      <c r="C30" s="4"/>
      <c r="D30" s="4"/>
      <c r="E30" s="4"/>
      <c r="F30" s="4"/>
    </row>
    <row r="31" spans="1:6" ht="14.25">
      <c r="A31" s="4"/>
      <c r="B31" s="4"/>
      <c r="C31" s="4"/>
      <c r="D31" s="4"/>
      <c r="E31" s="4"/>
      <c r="F31" s="4"/>
    </row>
    <row r="32" spans="1:6" ht="14.25">
      <c r="A32" s="4"/>
      <c r="B32" s="4"/>
      <c r="C32" s="4"/>
      <c r="D32" s="4"/>
      <c r="E32" s="4"/>
      <c r="F32" s="4"/>
    </row>
    <row r="33" spans="1:6" ht="14.25">
      <c r="A33" s="4"/>
      <c r="B33" s="4"/>
      <c r="C33" s="4"/>
      <c r="D33" s="4"/>
      <c r="E33" s="4"/>
      <c r="F33" s="4"/>
    </row>
  </sheetData>
  <sheetProtection/>
  <mergeCells count="3">
    <mergeCell ref="A1:B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I74"/>
  <sheetViews>
    <sheetView view="pageBreakPreview" zoomScale="80" zoomScaleNormal="70" zoomScaleSheetLayoutView="80" zoomScalePageLayoutView="0" workbookViewId="0" topLeftCell="A22">
      <selection activeCell="A3" sqref="A3:I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9" ht="14.25">
      <c r="A1" s="287" t="s">
        <v>1011</v>
      </c>
      <c r="B1" s="287"/>
      <c r="C1" s="287"/>
      <c r="D1" s="287"/>
      <c r="E1" s="287"/>
      <c r="F1" s="287"/>
      <c r="G1" s="287"/>
      <c r="H1" s="287"/>
      <c r="I1" s="287"/>
    </row>
    <row r="2" spans="1:9" ht="25.5" customHeight="1">
      <c r="A2" s="293" t="s">
        <v>994</v>
      </c>
      <c r="B2" s="293"/>
      <c r="C2" s="293"/>
      <c r="D2" s="293"/>
      <c r="E2" s="293"/>
      <c r="F2" s="293"/>
      <c r="G2" s="293"/>
      <c r="H2" s="293"/>
      <c r="I2" s="293"/>
    </row>
    <row r="3" spans="1:9" ht="82.5" customHeight="1">
      <c r="A3" s="291" t="s">
        <v>944</v>
      </c>
      <c r="B3" s="291"/>
      <c r="C3" s="291"/>
      <c r="D3" s="291"/>
      <c r="E3" s="291"/>
      <c r="F3" s="291"/>
      <c r="G3" s="291"/>
      <c r="H3" s="291"/>
      <c r="I3" s="291"/>
    </row>
    <row r="4" spans="1:8" ht="20.25" customHeight="1">
      <c r="A4" s="63"/>
      <c r="B4" s="64"/>
      <c r="C4" s="64"/>
      <c r="D4" s="64"/>
      <c r="E4" s="64"/>
      <c r="F4" s="64"/>
      <c r="G4" s="64"/>
      <c r="H4" s="64"/>
    </row>
    <row r="5" ht="14.25">
      <c r="A5" s="4" t="s">
        <v>551</v>
      </c>
    </row>
    <row r="6" spans="1:9" ht="86.25" customHeight="1">
      <c r="A6" s="2" t="s">
        <v>757</v>
      </c>
      <c r="B6" s="3" t="s">
        <v>758</v>
      </c>
      <c r="C6" s="58" t="s">
        <v>529</v>
      </c>
      <c r="D6" s="58" t="s">
        <v>530</v>
      </c>
      <c r="E6" s="58" t="s">
        <v>533</v>
      </c>
      <c r="F6" s="92" t="s">
        <v>574</v>
      </c>
      <c r="G6" s="92" t="s">
        <v>893</v>
      </c>
      <c r="H6" s="92" t="s">
        <v>993</v>
      </c>
      <c r="I6" s="92" t="s">
        <v>998</v>
      </c>
    </row>
    <row r="7" spans="1:9" ht="14.25">
      <c r="A7" s="25" t="s">
        <v>376</v>
      </c>
      <c r="B7" s="5" t="s">
        <v>173</v>
      </c>
      <c r="C7" s="43"/>
      <c r="D7" s="43"/>
      <c r="E7" s="59"/>
      <c r="F7" s="43"/>
      <c r="G7" s="43"/>
      <c r="H7" s="43"/>
      <c r="I7" s="43"/>
    </row>
    <row r="8" spans="1:9" ht="14.25">
      <c r="A8" s="50" t="s">
        <v>15</v>
      </c>
      <c r="B8" s="50" t="s">
        <v>173</v>
      </c>
      <c r="C8" s="43"/>
      <c r="D8" s="43"/>
      <c r="E8" s="43"/>
      <c r="F8" s="43"/>
      <c r="G8" s="43"/>
      <c r="H8" s="43"/>
      <c r="I8" s="43"/>
    </row>
    <row r="9" spans="1:9" ht="26.25">
      <c r="A9" s="15" t="s">
        <v>174</v>
      </c>
      <c r="B9" s="5" t="s">
        <v>175</v>
      </c>
      <c r="C9" s="43"/>
      <c r="D9" s="43"/>
      <c r="E9" s="43"/>
      <c r="F9" s="43"/>
      <c r="G9" s="43"/>
      <c r="H9" s="43"/>
      <c r="I9" s="43"/>
    </row>
    <row r="10" spans="1:9" ht="14.25">
      <c r="A10" s="25" t="s">
        <v>441</v>
      </c>
      <c r="B10" s="5" t="s">
        <v>176</v>
      </c>
      <c r="C10" s="43"/>
      <c r="D10" s="43"/>
      <c r="E10" s="43"/>
      <c r="F10" s="43"/>
      <c r="G10" s="43"/>
      <c r="H10" s="43"/>
      <c r="I10" s="43"/>
    </row>
    <row r="11" spans="1:9" ht="14.25">
      <c r="A11" s="50" t="s">
        <v>15</v>
      </c>
      <c r="B11" s="50" t="s">
        <v>176</v>
      </c>
      <c r="C11" s="43"/>
      <c r="D11" s="43"/>
      <c r="E11" s="43"/>
      <c r="F11" s="43"/>
      <c r="G11" s="43"/>
      <c r="H11" s="43"/>
      <c r="I11" s="43"/>
    </row>
    <row r="12" spans="1:9" ht="14.25">
      <c r="A12" s="14" t="s">
        <v>395</v>
      </c>
      <c r="B12" s="9" t="s">
        <v>177</v>
      </c>
      <c r="C12" s="43"/>
      <c r="D12" s="43"/>
      <c r="E12" s="43"/>
      <c r="F12" s="43"/>
      <c r="G12" s="43"/>
      <c r="H12" s="43"/>
      <c r="I12" s="43"/>
    </row>
    <row r="13" spans="1:9" ht="14.25">
      <c r="A13" s="15" t="s">
        <v>442</v>
      </c>
      <c r="B13" s="5" t="s">
        <v>178</v>
      </c>
      <c r="C13" s="43"/>
      <c r="D13" s="43"/>
      <c r="E13" s="43"/>
      <c r="F13" s="43"/>
      <c r="G13" s="43"/>
      <c r="H13" s="43"/>
      <c r="I13" s="43"/>
    </row>
    <row r="14" spans="1:9" ht="14.25">
      <c r="A14" s="50" t="s">
        <v>23</v>
      </c>
      <c r="B14" s="50" t="s">
        <v>178</v>
      </c>
      <c r="C14" s="43"/>
      <c r="D14" s="43"/>
      <c r="E14" s="43"/>
      <c r="F14" s="43"/>
      <c r="G14" s="43"/>
      <c r="H14" s="43"/>
      <c r="I14" s="43"/>
    </row>
    <row r="15" spans="1:9" ht="14.25">
      <c r="A15" s="25" t="s">
        <v>179</v>
      </c>
      <c r="B15" s="5" t="s">
        <v>180</v>
      </c>
      <c r="C15" s="43"/>
      <c r="D15" s="43"/>
      <c r="E15" s="43"/>
      <c r="F15" s="43"/>
      <c r="G15" s="43"/>
      <c r="H15" s="43"/>
      <c r="I15" s="43"/>
    </row>
    <row r="16" spans="1:9" ht="14.25">
      <c r="A16" s="16" t="s">
        <v>443</v>
      </c>
      <c r="B16" s="5" t="s">
        <v>181</v>
      </c>
      <c r="C16" s="32"/>
      <c r="D16" s="32"/>
      <c r="E16" s="32"/>
      <c r="F16" s="32"/>
      <c r="G16" s="32"/>
      <c r="H16" s="32"/>
      <c r="I16" s="32"/>
    </row>
    <row r="17" spans="1:9" ht="14.25">
      <c r="A17" s="50" t="s">
        <v>24</v>
      </c>
      <c r="B17" s="50" t="s">
        <v>181</v>
      </c>
      <c r="C17" s="32"/>
      <c r="D17" s="32"/>
      <c r="E17" s="32"/>
      <c r="F17" s="32"/>
      <c r="G17" s="32"/>
      <c r="H17" s="32"/>
      <c r="I17" s="32"/>
    </row>
    <row r="18" spans="1:9" ht="14.25">
      <c r="A18" s="25" t="s">
        <v>182</v>
      </c>
      <c r="B18" s="5" t="s">
        <v>183</v>
      </c>
      <c r="C18" s="32"/>
      <c r="D18" s="32"/>
      <c r="E18" s="32"/>
      <c r="F18" s="32"/>
      <c r="G18" s="32"/>
      <c r="H18" s="32"/>
      <c r="I18" s="32"/>
    </row>
    <row r="19" spans="1:9" ht="14.25">
      <c r="A19" s="26" t="s">
        <v>396</v>
      </c>
      <c r="B19" s="9" t="s">
        <v>184</v>
      </c>
      <c r="C19" s="32"/>
      <c r="D19" s="32"/>
      <c r="E19" s="32"/>
      <c r="F19" s="32"/>
      <c r="G19" s="32"/>
      <c r="H19" s="32"/>
      <c r="I19" s="32"/>
    </row>
    <row r="20" spans="1:9" ht="14.25">
      <c r="A20" s="15" t="s">
        <v>199</v>
      </c>
      <c r="B20" s="5" t="s">
        <v>200</v>
      </c>
      <c r="C20" s="32"/>
      <c r="D20" s="32"/>
      <c r="E20" s="32"/>
      <c r="F20" s="32"/>
      <c r="G20" s="32"/>
      <c r="H20" s="32"/>
      <c r="I20" s="32"/>
    </row>
    <row r="21" spans="1:9" ht="14.25">
      <c r="A21" s="16" t="s">
        <v>201</v>
      </c>
      <c r="B21" s="5" t="s">
        <v>202</v>
      </c>
      <c r="C21" s="32"/>
      <c r="D21" s="32"/>
      <c r="E21" s="32"/>
      <c r="F21" s="32"/>
      <c r="G21" s="32"/>
      <c r="H21" s="32"/>
      <c r="I21" s="32"/>
    </row>
    <row r="22" spans="1:9" ht="14.25">
      <c r="A22" s="25" t="s">
        <v>203</v>
      </c>
      <c r="B22" s="5" t="s">
        <v>204</v>
      </c>
      <c r="C22" s="32"/>
      <c r="D22" s="32"/>
      <c r="E22" s="32"/>
      <c r="F22" s="32"/>
      <c r="G22" s="32"/>
      <c r="H22" s="32"/>
      <c r="I22" s="32"/>
    </row>
    <row r="23" spans="1:9" ht="14.25">
      <c r="A23" s="25" t="s">
        <v>381</v>
      </c>
      <c r="B23" s="5" t="s">
        <v>205</v>
      </c>
      <c r="C23" s="32"/>
      <c r="D23" s="32"/>
      <c r="E23" s="32"/>
      <c r="F23" s="32"/>
      <c r="G23" s="32"/>
      <c r="H23" s="32"/>
      <c r="I23" s="32"/>
    </row>
    <row r="24" spans="1:9" ht="14.25">
      <c r="A24" s="50" t="s">
        <v>49</v>
      </c>
      <c r="B24" s="50" t="s">
        <v>205</v>
      </c>
      <c r="C24" s="32"/>
      <c r="D24" s="32"/>
      <c r="E24" s="32"/>
      <c r="F24" s="32"/>
      <c r="G24" s="32"/>
      <c r="H24" s="32"/>
      <c r="I24" s="32"/>
    </row>
    <row r="25" spans="1:9" ht="14.25">
      <c r="A25" s="50" t="s">
        <v>50</v>
      </c>
      <c r="B25" s="50" t="s">
        <v>205</v>
      </c>
      <c r="C25" s="32"/>
      <c r="D25" s="32"/>
      <c r="E25" s="32"/>
      <c r="F25" s="32"/>
      <c r="G25" s="32"/>
      <c r="H25" s="32"/>
      <c r="I25" s="32"/>
    </row>
    <row r="26" spans="1:9" ht="14.25">
      <c r="A26" s="52" t="s">
        <v>51</v>
      </c>
      <c r="B26" s="52" t="s">
        <v>205</v>
      </c>
      <c r="C26" s="32"/>
      <c r="D26" s="32"/>
      <c r="E26" s="32"/>
      <c r="F26" s="32"/>
      <c r="G26" s="32"/>
      <c r="H26" s="32"/>
      <c r="I26" s="32"/>
    </row>
    <row r="27" spans="1:9" ht="14.25">
      <c r="A27" s="53" t="s">
        <v>399</v>
      </c>
      <c r="B27" s="42" t="s">
        <v>206</v>
      </c>
      <c r="C27" s="32"/>
      <c r="D27" s="32"/>
      <c r="E27" s="32"/>
      <c r="F27" s="32"/>
      <c r="G27" s="32"/>
      <c r="H27" s="32"/>
      <c r="I27" s="32"/>
    </row>
    <row r="28" spans="1:2" ht="14.25">
      <c r="A28" s="70"/>
      <c r="B28" s="71"/>
    </row>
    <row r="29" spans="1:5" ht="24.75" customHeight="1">
      <c r="A29" s="2" t="s">
        <v>757</v>
      </c>
      <c r="B29" s="3" t="s">
        <v>758</v>
      </c>
      <c r="C29" s="32"/>
      <c r="D29" s="32"/>
      <c r="E29" s="32"/>
    </row>
    <row r="30" spans="1:5" ht="30.75">
      <c r="A30" s="72" t="s">
        <v>573</v>
      </c>
      <c r="B30" s="42"/>
      <c r="C30" s="32"/>
      <c r="D30" s="32"/>
      <c r="E30" s="32"/>
    </row>
    <row r="31" spans="1:5" ht="15">
      <c r="A31" s="73" t="s">
        <v>567</v>
      </c>
      <c r="B31" s="42"/>
      <c r="C31" s="32"/>
      <c r="D31" s="32"/>
      <c r="E31" s="32"/>
    </row>
    <row r="32" spans="1:5" ht="30.75">
      <c r="A32" s="73" t="s">
        <v>568</v>
      </c>
      <c r="B32" s="42"/>
      <c r="C32" s="32"/>
      <c r="D32" s="32"/>
      <c r="E32" s="32"/>
    </row>
    <row r="33" spans="1:5" ht="15">
      <c r="A33" s="73" t="s">
        <v>569</v>
      </c>
      <c r="B33" s="42"/>
      <c r="C33" s="32"/>
      <c r="D33" s="32"/>
      <c r="E33" s="32"/>
    </row>
    <row r="34" spans="1:5" ht="30.75">
      <c r="A34" s="73" t="s">
        <v>570</v>
      </c>
      <c r="B34" s="42"/>
      <c r="C34" s="32"/>
      <c r="D34" s="32"/>
      <c r="E34" s="32"/>
    </row>
    <row r="35" spans="1:5" ht="15">
      <c r="A35" s="73" t="s">
        <v>571</v>
      </c>
      <c r="B35" s="42"/>
      <c r="C35" s="32"/>
      <c r="D35" s="32"/>
      <c r="E35" s="32"/>
    </row>
    <row r="36" spans="1:5" ht="15">
      <c r="A36" s="73" t="s">
        <v>572</v>
      </c>
      <c r="B36" s="42"/>
      <c r="C36" s="32"/>
      <c r="D36" s="32"/>
      <c r="E36" s="32"/>
    </row>
    <row r="37" spans="1:5" ht="14.25">
      <c r="A37" s="53" t="s">
        <v>554</v>
      </c>
      <c r="B37" s="42"/>
      <c r="C37" s="32"/>
      <c r="D37" s="32"/>
      <c r="E37" s="32"/>
    </row>
    <row r="38" spans="1:2" ht="14.25">
      <c r="A38" s="70"/>
      <c r="B38" s="71"/>
    </row>
    <row r="39" spans="1:2" ht="14.25">
      <c r="A39" s="70"/>
      <c r="B39" s="71"/>
    </row>
    <row r="40" spans="1:2" ht="14.25">
      <c r="A40" s="70"/>
      <c r="B40" s="71"/>
    </row>
    <row r="41" spans="1:2" ht="14.25">
      <c r="A41" s="70"/>
      <c r="B41" s="71"/>
    </row>
    <row r="42" spans="1:2" ht="14.25">
      <c r="A42" s="70"/>
      <c r="B42" s="71"/>
    </row>
    <row r="43" spans="1:2" ht="14.25">
      <c r="A43" s="70"/>
      <c r="B43" s="71"/>
    </row>
    <row r="44" spans="1:2" ht="14.25">
      <c r="A44" s="70"/>
      <c r="B44" s="71"/>
    </row>
    <row r="45" spans="1:2" ht="14.25">
      <c r="A45" s="70"/>
      <c r="B45" s="71"/>
    </row>
    <row r="46" spans="1:2" ht="14.25">
      <c r="A46" s="70"/>
      <c r="B46" s="71"/>
    </row>
    <row r="48" spans="1:7" ht="14.25">
      <c r="A48" s="4"/>
      <c r="B48" s="4"/>
      <c r="C48" s="4"/>
      <c r="D48" s="4"/>
      <c r="E48" s="4"/>
      <c r="F48" s="4"/>
      <c r="G48" s="4"/>
    </row>
    <row r="49" spans="1:7" ht="14.25">
      <c r="A49" s="61" t="s">
        <v>534</v>
      </c>
      <c r="B49" s="4"/>
      <c r="C49" s="4"/>
      <c r="D49" s="4"/>
      <c r="E49" s="4"/>
      <c r="F49" s="4"/>
      <c r="G49" s="4"/>
    </row>
    <row r="50" spans="1:7" ht="15">
      <c r="A50" s="62" t="s">
        <v>538</v>
      </c>
      <c r="B50" s="4"/>
      <c r="C50" s="4"/>
      <c r="D50" s="4"/>
      <c r="E50" s="4"/>
      <c r="F50" s="4"/>
      <c r="G50" s="4"/>
    </row>
    <row r="51" spans="1:7" ht="15">
      <c r="A51" s="62" t="s">
        <v>539</v>
      </c>
      <c r="B51" s="4"/>
      <c r="C51" s="4"/>
      <c r="D51" s="4"/>
      <c r="E51" s="4"/>
      <c r="F51" s="4"/>
      <c r="G51" s="4"/>
    </row>
    <row r="52" spans="1:7" ht="15">
      <c r="A52" s="62" t="s">
        <v>540</v>
      </c>
      <c r="B52" s="4"/>
      <c r="C52" s="4"/>
      <c r="D52" s="4"/>
      <c r="E52" s="4"/>
      <c r="F52" s="4"/>
      <c r="G52" s="4"/>
    </row>
    <row r="53" spans="1:7" ht="15">
      <c r="A53" s="62" t="s">
        <v>541</v>
      </c>
      <c r="B53" s="4"/>
      <c r="C53" s="4"/>
      <c r="D53" s="4"/>
      <c r="E53" s="4"/>
      <c r="F53" s="4"/>
      <c r="G53" s="4"/>
    </row>
    <row r="54" spans="1:7" ht="15">
      <c r="A54" s="62" t="s">
        <v>542</v>
      </c>
      <c r="B54" s="4"/>
      <c r="C54" s="4"/>
      <c r="D54" s="4"/>
      <c r="E54" s="4"/>
      <c r="F54" s="4"/>
      <c r="G54" s="4"/>
    </row>
    <row r="55" spans="1:7" ht="14.25">
      <c r="A55" s="61" t="s">
        <v>535</v>
      </c>
      <c r="B55" s="4"/>
      <c r="C55" s="4"/>
      <c r="D55" s="4"/>
      <c r="E55" s="4"/>
      <c r="F55" s="4"/>
      <c r="G55" s="4"/>
    </row>
    <row r="56" spans="1:7" ht="14.25">
      <c r="A56" s="4"/>
      <c r="B56" s="4"/>
      <c r="C56" s="4"/>
      <c r="D56" s="4"/>
      <c r="E56" s="4"/>
      <c r="F56" s="4"/>
      <c r="G56" s="4"/>
    </row>
    <row r="57" spans="1:8" ht="45.75" customHeight="1">
      <c r="A57" s="313" t="s">
        <v>543</v>
      </c>
      <c r="B57" s="314"/>
      <c r="C57" s="314"/>
      <c r="D57" s="314"/>
      <c r="E57" s="314"/>
      <c r="F57" s="314"/>
      <c r="G57" s="314"/>
      <c r="H57" s="314"/>
    </row>
    <row r="60" ht="15">
      <c r="A60" s="54" t="s">
        <v>545</v>
      </c>
    </row>
    <row r="61" ht="15">
      <c r="A61" s="62" t="s">
        <v>546</v>
      </c>
    </row>
    <row r="62" ht="15">
      <c r="A62" s="62" t="s">
        <v>547</v>
      </c>
    </row>
    <row r="63" ht="15">
      <c r="A63" s="62" t="s">
        <v>548</v>
      </c>
    </row>
    <row r="64" ht="14.25">
      <c r="A64" s="61" t="s">
        <v>544</v>
      </c>
    </row>
    <row r="65" ht="15">
      <c r="A65" s="62" t="s">
        <v>549</v>
      </c>
    </row>
    <row r="67" ht="15">
      <c r="A67" s="68" t="s">
        <v>565</v>
      </c>
    </row>
    <row r="68" ht="15">
      <c r="A68" s="68" t="s">
        <v>566</v>
      </c>
    </row>
    <row r="69" ht="15">
      <c r="A69" s="69" t="s">
        <v>567</v>
      </c>
    </row>
    <row r="70" ht="15">
      <c r="A70" s="69" t="s">
        <v>568</v>
      </c>
    </row>
    <row r="71" ht="15">
      <c r="A71" s="69" t="s">
        <v>569</v>
      </c>
    </row>
    <row r="72" ht="15">
      <c r="A72" s="69" t="s">
        <v>570</v>
      </c>
    </row>
    <row r="73" ht="15">
      <c r="A73" s="69" t="s">
        <v>571</v>
      </c>
    </row>
    <row r="74" ht="15">
      <c r="A74" s="69" t="s">
        <v>572</v>
      </c>
    </row>
  </sheetData>
  <sheetProtection/>
  <mergeCells count="4">
    <mergeCell ref="A57:H57"/>
    <mergeCell ref="A1:I1"/>
    <mergeCell ref="A2:I2"/>
    <mergeCell ref="A3:I3"/>
  </mergeCells>
  <hyperlinks>
    <hyperlink ref="A19" r:id="rId1" display="http://njt.hu/cgi_bin/njt_doc.cgi?docid=142896.245143#foot4"/>
    <hyperlink ref="A49" r:id="rId2" display="http://njt.hu/cgi_bin/njt_doc.cgi?docid=142896.245143#foot4"/>
    <hyperlink ref="A55" r:id="rId3" display="http://njt.hu/cgi_bin/njt_doc.cgi?docid=142896.245143#foot5"/>
    <hyperlink ref="A64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H70"/>
  <sheetViews>
    <sheetView view="pageBreakPreview" zoomScale="90" zoomScaleSheetLayoutView="90" zoomScalePageLayoutView="0" workbookViewId="0" topLeftCell="A1">
      <selection activeCell="A2" sqref="A2:H2"/>
    </sheetView>
  </sheetViews>
  <sheetFormatPr defaultColWidth="9.140625" defaultRowHeight="15"/>
  <cols>
    <col min="1" max="1" width="64.57421875" style="192" customWidth="1"/>
    <col min="2" max="2" width="11.00390625" style="192" customWidth="1"/>
    <col min="3" max="3" width="14.140625" style="192" customWidth="1"/>
    <col min="4" max="4" width="15.28125" style="192" customWidth="1"/>
    <col min="5" max="5" width="16.421875" style="192" customWidth="1"/>
    <col min="6" max="7" width="16.28125" style="192" customWidth="1"/>
    <col min="8" max="8" width="16.00390625" style="192" customWidth="1"/>
    <col min="9" max="16384" width="8.8515625" style="192" customWidth="1"/>
  </cols>
  <sheetData>
    <row r="1" spans="1:8" ht="13.5">
      <c r="A1" s="305" t="s">
        <v>1012</v>
      </c>
      <c r="B1" s="305"/>
      <c r="C1" s="305"/>
      <c r="D1" s="305"/>
      <c r="E1" s="305"/>
      <c r="F1" s="305"/>
      <c r="G1" s="305"/>
      <c r="H1" s="305"/>
    </row>
    <row r="2" spans="1:8" ht="22.5" customHeight="1">
      <c r="A2" s="293" t="s">
        <v>994</v>
      </c>
      <c r="B2" s="306"/>
      <c r="C2" s="306"/>
      <c r="D2" s="306"/>
      <c r="E2" s="315"/>
      <c r="F2" s="315"/>
      <c r="G2" s="315"/>
      <c r="H2" s="315"/>
    </row>
    <row r="3" spans="1:8" ht="48.75" customHeight="1">
      <c r="A3" s="291" t="s">
        <v>977</v>
      </c>
      <c r="B3" s="306"/>
      <c r="C3" s="306"/>
      <c r="D3" s="316"/>
      <c r="E3" s="315"/>
      <c r="F3" s="315"/>
      <c r="G3" s="315"/>
      <c r="H3" s="315"/>
    </row>
    <row r="4" spans="1:3" ht="21" customHeight="1">
      <c r="A4" s="88" t="s">
        <v>945</v>
      </c>
      <c r="B4" s="231"/>
      <c r="C4" s="231"/>
    </row>
    <row r="5" ht="13.5">
      <c r="A5" s="89" t="s">
        <v>551</v>
      </c>
    </row>
    <row r="6" spans="1:8" s="236" customFormat="1" ht="39">
      <c r="A6" s="235" t="s">
        <v>527</v>
      </c>
      <c r="B6" s="3" t="s">
        <v>758</v>
      </c>
      <c r="C6" s="96" t="s">
        <v>558</v>
      </c>
      <c r="D6" s="96" t="s">
        <v>559</v>
      </c>
      <c r="E6" s="96" t="s">
        <v>676</v>
      </c>
      <c r="F6" s="96" t="s">
        <v>677</v>
      </c>
      <c r="G6" s="96" t="s">
        <v>678</v>
      </c>
      <c r="H6" s="96" t="s">
        <v>679</v>
      </c>
    </row>
    <row r="7" spans="1:8" ht="13.5">
      <c r="A7" s="15" t="s">
        <v>302</v>
      </c>
      <c r="B7" s="5" t="s">
        <v>14</v>
      </c>
      <c r="C7" s="232"/>
      <c r="D7" s="232"/>
      <c r="E7" s="232"/>
      <c r="F7" s="232"/>
      <c r="G7" s="232"/>
      <c r="H7" s="232"/>
    </row>
    <row r="8" spans="1:8" ht="13.5">
      <c r="A8" s="23" t="s">
        <v>15</v>
      </c>
      <c r="B8" s="23" t="s">
        <v>14</v>
      </c>
      <c r="C8" s="232"/>
      <c r="D8" s="232"/>
      <c r="E8" s="232"/>
      <c r="F8" s="232"/>
      <c r="G8" s="232"/>
      <c r="H8" s="232"/>
    </row>
    <row r="9" spans="1:8" ht="13.5">
      <c r="A9" s="23" t="s">
        <v>16</v>
      </c>
      <c r="B9" s="23" t="s">
        <v>14</v>
      </c>
      <c r="C9" s="232"/>
      <c r="D9" s="232"/>
      <c r="E9" s="232"/>
      <c r="F9" s="232"/>
      <c r="G9" s="232"/>
      <c r="H9" s="232"/>
    </row>
    <row r="10" spans="1:8" ht="26.25">
      <c r="A10" s="15" t="s">
        <v>17</v>
      </c>
      <c r="B10" s="5" t="s">
        <v>18</v>
      </c>
      <c r="C10" s="232"/>
      <c r="D10" s="232"/>
      <c r="E10" s="232"/>
      <c r="F10" s="232"/>
      <c r="G10" s="232"/>
      <c r="H10" s="232"/>
    </row>
    <row r="11" spans="1:8" ht="13.5">
      <c r="A11" s="15" t="s">
        <v>301</v>
      </c>
      <c r="B11" s="5" t="s">
        <v>19</v>
      </c>
      <c r="C11" s="232"/>
      <c r="D11" s="232"/>
      <c r="E11" s="232"/>
      <c r="F11" s="232"/>
      <c r="G11" s="232"/>
      <c r="H11" s="232"/>
    </row>
    <row r="12" spans="1:8" ht="13.5">
      <c r="A12" s="23" t="s">
        <v>15</v>
      </c>
      <c r="B12" s="23" t="s">
        <v>19</v>
      </c>
      <c r="C12" s="232"/>
      <c r="D12" s="232"/>
      <c r="E12" s="232"/>
      <c r="F12" s="232"/>
      <c r="G12" s="232"/>
      <c r="H12" s="232"/>
    </row>
    <row r="13" spans="1:8" ht="13.5">
      <c r="A13" s="23" t="s">
        <v>16</v>
      </c>
      <c r="B13" s="23" t="s">
        <v>20</v>
      </c>
      <c r="C13" s="232"/>
      <c r="D13" s="232"/>
      <c r="E13" s="232"/>
      <c r="F13" s="232"/>
      <c r="G13" s="232"/>
      <c r="H13" s="232"/>
    </row>
    <row r="14" spans="1:8" ht="13.5">
      <c r="A14" s="14" t="s">
        <v>300</v>
      </c>
      <c r="B14" s="9" t="s">
        <v>21</v>
      </c>
      <c r="C14" s="232"/>
      <c r="D14" s="232"/>
      <c r="E14" s="232"/>
      <c r="F14" s="232"/>
      <c r="G14" s="232"/>
      <c r="H14" s="232"/>
    </row>
    <row r="15" spans="1:8" ht="13.5">
      <c r="A15" s="25" t="s">
        <v>305</v>
      </c>
      <c r="B15" s="5" t="s">
        <v>22</v>
      </c>
      <c r="C15" s="232"/>
      <c r="D15" s="232"/>
      <c r="E15" s="232"/>
      <c r="F15" s="232"/>
      <c r="G15" s="232"/>
      <c r="H15" s="232"/>
    </row>
    <row r="16" spans="1:8" ht="13.5">
      <c r="A16" s="23" t="s">
        <v>23</v>
      </c>
      <c r="B16" s="23" t="s">
        <v>22</v>
      </c>
      <c r="C16" s="232"/>
      <c r="D16" s="232"/>
      <c r="E16" s="232"/>
      <c r="F16" s="232"/>
      <c r="G16" s="232"/>
      <c r="H16" s="232"/>
    </row>
    <row r="17" spans="1:8" ht="13.5">
      <c r="A17" s="23" t="s">
        <v>24</v>
      </c>
      <c r="B17" s="23" t="s">
        <v>22</v>
      </c>
      <c r="C17" s="232"/>
      <c r="D17" s="232"/>
      <c r="E17" s="232"/>
      <c r="F17" s="232"/>
      <c r="G17" s="232"/>
      <c r="H17" s="232"/>
    </row>
    <row r="18" spans="1:8" ht="13.5">
      <c r="A18" s="25" t="s">
        <v>306</v>
      </c>
      <c r="B18" s="5" t="s">
        <v>25</v>
      </c>
      <c r="C18" s="232"/>
      <c r="D18" s="232"/>
      <c r="E18" s="232"/>
      <c r="F18" s="232"/>
      <c r="G18" s="232"/>
      <c r="H18" s="232"/>
    </row>
    <row r="19" spans="1:8" ht="13.5">
      <c r="A19" s="23" t="s">
        <v>16</v>
      </c>
      <c r="B19" s="23" t="s">
        <v>25</v>
      </c>
      <c r="C19" s="232"/>
      <c r="D19" s="232"/>
      <c r="E19" s="232"/>
      <c r="F19" s="232"/>
      <c r="G19" s="232"/>
      <c r="H19" s="232"/>
    </row>
    <row r="20" spans="1:8" ht="13.5">
      <c r="A20" s="16" t="s">
        <v>26</v>
      </c>
      <c r="B20" s="5" t="s">
        <v>27</v>
      </c>
      <c r="C20" s="232"/>
      <c r="D20" s="232"/>
      <c r="E20" s="232"/>
      <c r="F20" s="232"/>
      <c r="G20" s="232"/>
      <c r="H20" s="232"/>
    </row>
    <row r="21" spans="1:8" ht="13.5">
      <c r="A21" s="16" t="s">
        <v>307</v>
      </c>
      <c r="B21" s="5" t="s">
        <v>28</v>
      </c>
      <c r="C21" s="196"/>
      <c r="D21" s="196"/>
      <c r="E21" s="196"/>
      <c r="F21" s="196"/>
      <c r="G21" s="196"/>
      <c r="H21" s="196"/>
    </row>
    <row r="22" spans="1:8" ht="13.5">
      <c r="A22" s="23" t="s">
        <v>24</v>
      </c>
      <c r="B22" s="23" t="s">
        <v>28</v>
      </c>
      <c r="C22" s="196"/>
      <c r="D22" s="196"/>
      <c r="E22" s="196"/>
      <c r="F22" s="196"/>
      <c r="G22" s="196"/>
      <c r="H22" s="196"/>
    </row>
    <row r="23" spans="1:8" ht="13.5">
      <c r="A23" s="23" t="s">
        <v>16</v>
      </c>
      <c r="B23" s="23" t="s">
        <v>28</v>
      </c>
      <c r="C23" s="196"/>
      <c r="D23" s="196"/>
      <c r="E23" s="196"/>
      <c r="F23" s="196"/>
      <c r="G23" s="196"/>
      <c r="H23" s="196"/>
    </row>
    <row r="24" spans="1:8" ht="13.5">
      <c r="A24" s="26" t="s">
        <v>303</v>
      </c>
      <c r="B24" s="9" t="s">
        <v>29</v>
      </c>
      <c r="C24" s="196"/>
      <c r="D24" s="196"/>
      <c r="E24" s="196"/>
      <c r="F24" s="196"/>
      <c r="G24" s="196"/>
      <c r="H24" s="196"/>
    </row>
    <row r="25" spans="1:8" ht="13.5">
      <c r="A25" s="25" t="s">
        <v>30</v>
      </c>
      <c r="B25" s="5" t="s">
        <v>31</v>
      </c>
      <c r="C25" s="196"/>
      <c r="D25" s="196"/>
      <c r="E25" s="196"/>
      <c r="F25" s="196"/>
      <c r="G25" s="196"/>
      <c r="H25" s="196"/>
    </row>
    <row r="26" spans="1:8" ht="13.5">
      <c r="A26" s="25" t="s">
        <v>32</v>
      </c>
      <c r="B26" s="5" t="s">
        <v>33</v>
      </c>
      <c r="C26" s="196">
        <v>1502287</v>
      </c>
      <c r="D26" s="196"/>
      <c r="E26" s="196">
        <v>2105629</v>
      </c>
      <c r="F26" s="196"/>
      <c r="G26" s="196">
        <v>1588793</v>
      </c>
      <c r="H26" s="196"/>
    </row>
    <row r="27" spans="1:8" ht="13.5">
      <c r="A27" s="25" t="s">
        <v>36</v>
      </c>
      <c r="B27" s="5" t="s">
        <v>37</v>
      </c>
      <c r="C27" s="196"/>
      <c r="D27" s="196"/>
      <c r="E27" s="196"/>
      <c r="F27" s="196"/>
      <c r="G27" s="196"/>
      <c r="H27" s="196"/>
    </row>
    <row r="28" spans="1:8" ht="13.5">
      <c r="A28" s="25" t="s">
        <v>38</v>
      </c>
      <c r="B28" s="5" t="s">
        <v>39</v>
      </c>
      <c r="C28" s="196"/>
      <c r="D28" s="196"/>
      <c r="E28" s="196"/>
      <c r="F28" s="196"/>
      <c r="G28" s="196"/>
      <c r="H28" s="196"/>
    </row>
    <row r="29" spans="1:8" ht="13.5">
      <c r="A29" s="25" t="s">
        <v>40</v>
      </c>
      <c r="B29" s="5" t="s">
        <v>41</v>
      </c>
      <c r="C29" s="196"/>
      <c r="D29" s="196"/>
      <c r="E29" s="196"/>
      <c r="F29" s="196"/>
      <c r="G29" s="196"/>
      <c r="H29" s="196"/>
    </row>
    <row r="30" spans="1:8" ht="13.5">
      <c r="A30" s="80" t="s">
        <v>304</v>
      </c>
      <c r="B30" s="81" t="s">
        <v>42</v>
      </c>
      <c r="C30" s="234">
        <v>1502287</v>
      </c>
      <c r="D30" s="234">
        <v>0</v>
      </c>
      <c r="E30" s="234">
        <v>2105629</v>
      </c>
      <c r="F30" s="234">
        <v>0</v>
      </c>
      <c r="G30" s="234">
        <v>1588793</v>
      </c>
      <c r="H30" s="234">
        <v>0</v>
      </c>
    </row>
    <row r="31" spans="1:8" ht="13.5">
      <c r="A31" s="25" t="s">
        <v>43</v>
      </c>
      <c r="B31" s="5" t="s">
        <v>44</v>
      </c>
      <c r="C31" s="196"/>
      <c r="D31" s="196"/>
      <c r="E31" s="196"/>
      <c r="F31" s="196"/>
      <c r="G31" s="196"/>
      <c r="H31" s="196"/>
    </row>
    <row r="32" spans="1:8" ht="13.5">
      <c r="A32" s="15" t="s">
        <v>45</v>
      </c>
      <c r="B32" s="5" t="s">
        <v>46</v>
      </c>
      <c r="C32" s="196"/>
      <c r="D32" s="196"/>
      <c r="E32" s="196"/>
      <c r="F32" s="196"/>
      <c r="G32" s="196"/>
      <c r="H32" s="196"/>
    </row>
    <row r="33" spans="1:8" ht="13.5">
      <c r="A33" s="25" t="s">
        <v>308</v>
      </c>
      <c r="B33" s="5" t="s">
        <v>47</v>
      </c>
      <c r="C33" s="196"/>
      <c r="D33" s="196"/>
      <c r="E33" s="196"/>
      <c r="F33" s="196"/>
      <c r="G33" s="196"/>
      <c r="H33" s="196"/>
    </row>
    <row r="34" spans="1:8" ht="13.5">
      <c r="A34" s="23" t="s">
        <v>16</v>
      </c>
      <c r="B34" s="23" t="s">
        <v>47</v>
      </c>
      <c r="C34" s="196"/>
      <c r="D34" s="196"/>
      <c r="E34" s="196"/>
      <c r="F34" s="196"/>
      <c r="G34" s="196"/>
      <c r="H34" s="196"/>
    </row>
    <row r="35" spans="1:8" ht="13.5">
      <c r="A35" s="25" t="s">
        <v>309</v>
      </c>
      <c r="B35" s="5" t="s">
        <v>48</v>
      </c>
      <c r="C35" s="196"/>
      <c r="D35" s="196"/>
      <c r="E35" s="196"/>
      <c r="F35" s="196"/>
      <c r="G35" s="196"/>
      <c r="H35" s="196"/>
    </row>
    <row r="36" spans="1:8" ht="13.5">
      <c r="A36" s="23" t="s">
        <v>49</v>
      </c>
      <c r="B36" s="23" t="s">
        <v>48</v>
      </c>
      <c r="C36" s="196"/>
      <c r="D36" s="196"/>
      <c r="E36" s="196"/>
      <c r="F36" s="196"/>
      <c r="G36" s="196"/>
      <c r="H36" s="196"/>
    </row>
    <row r="37" spans="1:8" ht="13.5">
      <c r="A37" s="23" t="s">
        <v>50</v>
      </c>
      <c r="B37" s="23" t="s">
        <v>48</v>
      </c>
      <c r="C37" s="196"/>
      <c r="D37" s="196"/>
      <c r="E37" s="196"/>
      <c r="F37" s="196"/>
      <c r="G37" s="196"/>
      <c r="H37" s="196"/>
    </row>
    <row r="38" spans="1:8" ht="13.5">
      <c r="A38" s="23" t="s">
        <v>51</v>
      </c>
      <c r="B38" s="23" t="s">
        <v>48</v>
      </c>
      <c r="C38" s="196"/>
      <c r="D38" s="196"/>
      <c r="E38" s="196"/>
      <c r="F38" s="196"/>
      <c r="G38" s="196"/>
      <c r="H38" s="196"/>
    </row>
    <row r="39" spans="1:8" ht="13.5">
      <c r="A39" s="23" t="s">
        <v>16</v>
      </c>
      <c r="B39" s="23" t="s">
        <v>48</v>
      </c>
      <c r="C39" s="196"/>
      <c r="D39" s="196"/>
      <c r="E39" s="196"/>
      <c r="F39" s="196"/>
      <c r="G39" s="196"/>
      <c r="H39" s="196"/>
    </row>
    <row r="40" spans="1:8" ht="13.5">
      <c r="A40" s="80" t="s">
        <v>310</v>
      </c>
      <c r="B40" s="81" t="s">
        <v>52</v>
      </c>
      <c r="C40" s="234">
        <v>0</v>
      </c>
      <c r="D40" s="234">
        <v>0</v>
      </c>
      <c r="E40" s="234">
        <v>0</v>
      </c>
      <c r="F40" s="234">
        <v>0</v>
      </c>
      <c r="G40" s="234">
        <v>0</v>
      </c>
      <c r="H40" s="234">
        <v>0</v>
      </c>
    </row>
    <row r="43" spans="1:8" s="236" customFormat="1" ht="39">
      <c r="A43" s="235" t="s">
        <v>527</v>
      </c>
      <c r="B43" s="3" t="s">
        <v>758</v>
      </c>
      <c r="C43" s="96" t="s">
        <v>558</v>
      </c>
      <c r="D43" s="96" t="s">
        <v>559</v>
      </c>
      <c r="E43" s="96" t="s">
        <v>676</v>
      </c>
      <c r="F43" s="96" t="s">
        <v>677</v>
      </c>
      <c r="G43" s="96" t="s">
        <v>678</v>
      </c>
      <c r="H43" s="96" t="s">
        <v>679</v>
      </c>
    </row>
    <row r="44" spans="1:8" ht="13.5">
      <c r="A44" s="25" t="s">
        <v>376</v>
      </c>
      <c r="B44" s="5" t="s">
        <v>173</v>
      </c>
      <c r="C44" s="232"/>
      <c r="D44" s="232"/>
      <c r="E44" s="232"/>
      <c r="F44" s="232"/>
      <c r="G44" s="232"/>
      <c r="H44" s="232"/>
    </row>
    <row r="45" spans="1:8" ht="13.5">
      <c r="A45" s="50" t="s">
        <v>15</v>
      </c>
      <c r="B45" s="50" t="s">
        <v>173</v>
      </c>
      <c r="C45" s="232"/>
      <c r="D45" s="232"/>
      <c r="E45" s="232"/>
      <c r="F45" s="232"/>
      <c r="G45" s="232"/>
      <c r="H45" s="232"/>
    </row>
    <row r="46" spans="1:8" ht="13.5">
      <c r="A46" s="15" t="s">
        <v>174</v>
      </c>
      <c r="B46" s="5" t="s">
        <v>175</v>
      </c>
      <c r="C46" s="232"/>
      <c r="D46" s="232"/>
      <c r="E46" s="232"/>
      <c r="F46" s="232"/>
      <c r="G46" s="232"/>
      <c r="H46" s="232"/>
    </row>
    <row r="47" spans="1:8" ht="13.5">
      <c r="A47" s="25" t="s">
        <v>441</v>
      </c>
      <c r="B47" s="5" t="s">
        <v>176</v>
      </c>
      <c r="C47" s="232"/>
      <c r="D47" s="232"/>
      <c r="E47" s="232"/>
      <c r="F47" s="232"/>
      <c r="G47" s="232"/>
      <c r="H47" s="232"/>
    </row>
    <row r="48" spans="1:8" ht="13.5">
      <c r="A48" s="50" t="s">
        <v>15</v>
      </c>
      <c r="B48" s="50" t="s">
        <v>176</v>
      </c>
      <c r="C48" s="232"/>
      <c r="D48" s="232"/>
      <c r="E48" s="232"/>
      <c r="F48" s="232"/>
      <c r="G48" s="232"/>
      <c r="H48" s="232"/>
    </row>
    <row r="49" spans="1:8" ht="13.5">
      <c r="A49" s="14" t="s">
        <v>395</v>
      </c>
      <c r="B49" s="9" t="s">
        <v>177</v>
      </c>
      <c r="C49" s="232"/>
      <c r="D49" s="232"/>
      <c r="E49" s="232"/>
      <c r="F49" s="232"/>
      <c r="G49" s="232"/>
      <c r="H49" s="232"/>
    </row>
    <row r="50" spans="1:8" ht="13.5">
      <c r="A50" s="15" t="s">
        <v>442</v>
      </c>
      <c r="B50" s="5" t="s">
        <v>178</v>
      </c>
      <c r="C50" s="232"/>
      <c r="D50" s="232"/>
      <c r="E50" s="232"/>
      <c r="F50" s="232"/>
      <c r="G50" s="232"/>
      <c r="H50" s="232"/>
    </row>
    <row r="51" spans="1:8" ht="13.5">
      <c r="A51" s="50" t="s">
        <v>23</v>
      </c>
      <c r="B51" s="50" t="s">
        <v>178</v>
      </c>
      <c r="C51" s="232"/>
      <c r="D51" s="232"/>
      <c r="E51" s="232"/>
      <c r="F51" s="232"/>
      <c r="G51" s="232"/>
      <c r="H51" s="232"/>
    </row>
    <row r="52" spans="1:8" ht="13.5">
      <c r="A52" s="25" t="s">
        <v>179</v>
      </c>
      <c r="B52" s="5" t="s">
        <v>180</v>
      </c>
      <c r="C52" s="232"/>
      <c r="D52" s="232"/>
      <c r="E52" s="232"/>
      <c r="F52" s="232"/>
      <c r="G52" s="232"/>
      <c r="H52" s="232"/>
    </row>
    <row r="53" spans="1:8" ht="13.5">
      <c r="A53" s="16" t="s">
        <v>443</v>
      </c>
      <c r="B53" s="5" t="s">
        <v>181</v>
      </c>
      <c r="C53" s="232"/>
      <c r="D53" s="232"/>
      <c r="E53" s="232"/>
      <c r="F53" s="232"/>
      <c r="G53" s="232"/>
      <c r="H53" s="232"/>
    </row>
    <row r="54" spans="1:8" ht="13.5">
      <c r="A54" s="50" t="s">
        <v>24</v>
      </c>
      <c r="B54" s="50" t="s">
        <v>181</v>
      </c>
      <c r="C54" s="196"/>
      <c r="D54" s="196"/>
      <c r="E54" s="196"/>
      <c r="F54" s="196"/>
      <c r="G54" s="196"/>
      <c r="H54" s="196"/>
    </row>
    <row r="55" spans="1:8" ht="13.5">
      <c r="A55" s="25" t="s">
        <v>182</v>
      </c>
      <c r="B55" s="5" t="s">
        <v>183</v>
      </c>
      <c r="C55" s="196"/>
      <c r="D55" s="196"/>
      <c r="E55" s="196"/>
      <c r="F55" s="196"/>
      <c r="G55" s="196"/>
      <c r="H55" s="196"/>
    </row>
    <row r="56" spans="1:8" ht="13.5">
      <c r="A56" s="26" t="s">
        <v>396</v>
      </c>
      <c r="B56" s="9" t="s">
        <v>184</v>
      </c>
      <c r="C56" s="196"/>
      <c r="D56" s="196"/>
      <c r="E56" s="196"/>
      <c r="F56" s="196"/>
      <c r="G56" s="196"/>
      <c r="H56" s="196"/>
    </row>
    <row r="57" spans="1:8" ht="13.5">
      <c r="A57" s="26" t="s">
        <v>188</v>
      </c>
      <c r="B57" s="9" t="s">
        <v>189</v>
      </c>
      <c r="C57" s="196">
        <v>1502287</v>
      </c>
      <c r="D57" s="196"/>
      <c r="E57" s="196">
        <v>2105629</v>
      </c>
      <c r="F57" s="196"/>
      <c r="G57" s="196">
        <v>1586340</v>
      </c>
      <c r="H57" s="196"/>
    </row>
    <row r="58" spans="1:8" ht="13.5">
      <c r="A58" s="26" t="s">
        <v>190</v>
      </c>
      <c r="B58" s="9" t="s">
        <v>191</v>
      </c>
      <c r="C58" s="196"/>
      <c r="D58" s="196"/>
      <c r="E58" s="196"/>
      <c r="F58" s="196"/>
      <c r="G58" s="196"/>
      <c r="H58" s="196"/>
    </row>
    <row r="59" spans="1:8" ht="13.5">
      <c r="A59" s="26" t="s">
        <v>194</v>
      </c>
      <c r="B59" s="9" t="s">
        <v>195</v>
      </c>
      <c r="C59" s="196"/>
      <c r="D59" s="196"/>
      <c r="E59" s="196"/>
      <c r="F59" s="196"/>
      <c r="G59" s="196"/>
      <c r="H59" s="196"/>
    </row>
    <row r="60" spans="1:8" ht="13.5">
      <c r="A60" s="14" t="s">
        <v>550</v>
      </c>
      <c r="B60" s="9" t="s">
        <v>196</v>
      </c>
      <c r="C60" s="196"/>
      <c r="D60" s="196"/>
      <c r="E60" s="196"/>
      <c r="F60" s="196"/>
      <c r="G60" s="196"/>
      <c r="H60" s="196"/>
    </row>
    <row r="61" spans="1:8" ht="13.5">
      <c r="A61" s="19" t="s">
        <v>197</v>
      </c>
      <c r="B61" s="9" t="s">
        <v>196</v>
      </c>
      <c r="C61" s="196"/>
      <c r="D61" s="196"/>
      <c r="E61" s="196"/>
      <c r="F61" s="196"/>
      <c r="G61" s="196"/>
      <c r="H61" s="196"/>
    </row>
    <row r="62" spans="1:8" ht="13.5">
      <c r="A62" s="82" t="s">
        <v>398</v>
      </c>
      <c r="B62" s="83" t="s">
        <v>198</v>
      </c>
      <c r="C62" s="233">
        <v>1502287</v>
      </c>
      <c r="D62" s="233">
        <v>0</v>
      </c>
      <c r="E62" s="233">
        <v>2105629</v>
      </c>
      <c r="F62" s="233">
        <v>0</v>
      </c>
      <c r="G62" s="233">
        <v>1586340</v>
      </c>
      <c r="H62" s="233">
        <v>0</v>
      </c>
    </row>
    <row r="63" spans="1:8" ht="13.5">
      <c r="A63" s="15" t="s">
        <v>199</v>
      </c>
      <c r="B63" s="5" t="s">
        <v>200</v>
      </c>
      <c r="C63" s="196"/>
      <c r="D63" s="196"/>
      <c r="E63" s="196"/>
      <c r="F63" s="196"/>
      <c r="G63" s="196"/>
      <c r="H63" s="196"/>
    </row>
    <row r="64" spans="1:8" ht="13.5">
      <c r="A64" s="16" t="s">
        <v>201</v>
      </c>
      <c r="B64" s="5" t="s">
        <v>202</v>
      </c>
      <c r="C64" s="196"/>
      <c r="D64" s="196"/>
      <c r="E64" s="196"/>
      <c r="F64" s="196"/>
      <c r="G64" s="196"/>
      <c r="H64" s="196"/>
    </row>
    <row r="65" spans="1:8" ht="13.5">
      <c r="A65" s="25" t="s">
        <v>203</v>
      </c>
      <c r="B65" s="5" t="s">
        <v>204</v>
      </c>
      <c r="C65" s="196"/>
      <c r="D65" s="196"/>
      <c r="E65" s="196"/>
      <c r="F65" s="196"/>
      <c r="G65" s="196"/>
      <c r="H65" s="196"/>
    </row>
    <row r="66" spans="1:8" ht="13.5">
      <c r="A66" s="25" t="s">
        <v>381</v>
      </c>
      <c r="B66" s="5" t="s">
        <v>205</v>
      </c>
      <c r="C66" s="196"/>
      <c r="D66" s="196"/>
      <c r="E66" s="196"/>
      <c r="F66" s="196"/>
      <c r="G66" s="196"/>
      <c r="H66" s="196"/>
    </row>
    <row r="67" spans="1:8" ht="13.5">
      <c r="A67" s="50" t="s">
        <v>49</v>
      </c>
      <c r="B67" s="50" t="s">
        <v>205</v>
      </c>
      <c r="C67" s="196"/>
      <c r="D67" s="196"/>
      <c r="E67" s="196"/>
      <c r="F67" s="196"/>
      <c r="G67" s="196"/>
      <c r="H67" s="196"/>
    </row>
    <row r="68" spans="1:8" ht="13.5">
      <c r="A68" s="50" t="s">
        <v>50</v>
      </c>
      <c r="B68" s="50" t="s">
        <v>205</v>
      </c>
      <c r="C68" s="196"/>
      <c r="D68" s="196"/>
      <c r="E68" s="196"/>
      <c r="F68" s="196"/>
      <c r="G68" s="196"/>
      <c r="H68" s="196"/>
    </row>
    <row r="69" spans="1:8" ht="13.5">
      <c r="A69" s="52" t="s">
        <v>51</v>
      </c>
      <c r="B69" s="52" t="s">
        <v>205</v>
      </c>
      <c r="C69" s="196"/>
      <c r="D69" s="196"/>
      <c r="E69" s="196"/>
      <c r="F69" s="196"/>
      <c r="G69" s="196"/>
      <c r="H69" s="196"/>
    </row>
    <row r="70" spans="1:8" ht="13.5">
      <c r="A70" s="84" t="s">
        <v>399</v>
      </c>
      <c r="B70" s="83" t="s">
        <v>206</v>
      </c>
      <c r="C70" s="233">
        <v>0</v>
      </c>
      <c r="D70" s="233">
        <v>0</v>
      </c>
      <c r="E70" s="233">
        <v>0</v>
      </c>
      <c r="F70" s="233">
        <v>0</v>
      </c>
      <c r="G70" s="233">
        <v>0</v>
      </c>
      <c r="H70" s="233">
        <v>0</v>
      </c>
    </row>
  </sheetData>
  <sheetProtection/>
  <mergeCells count="3">
    <mergeCell ref="A2:H2"/>
    <mergeCell ref="A3:H3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E19"/>
  <sheetViews>
    <sheetView view="pageBreakPreview" zoomScale="90" zoomScaleSheetLayoutView="90" zoomScalePageLayoutView="0" workbookViewId="0" topLeftCell="A1">
      <selection activeCell="A2" sqref="A2:E2"/>
    </sheetView>
  </sheetViews>
  <sheetFormatPr defaultColWidth="9.140625" defaultRowHeight="15"/>
  <cols>
    <col min="1" max="1" width="64.140625" style="192" customWidth="1"/>
    <col min="2" max="2" width="8.8515625" style="192" customWidth="1"/>
    <col min="3" max="3" width="14.57421875" style="192" customWidth="1"/>
    <col min="4" max="4" width="11.8515625" style="192" customWidth="1"/>
    <col min="5" max="5" width="16.28125" style="192" customWidth="1"/>
    <col min="6" max="16384" width="8.8515625" style="192" customWidth="1"/>
  </cols>
  <sheetData>
    <row r="1" spans="1:5" ht="13.5">
      <c r="A1" s="317" t="s">
        <v>1013</v>
      </c>
      <c r="B1" s="317"/>
      <c r="C1" s="317"/>
      <c r="D1" s="317"/>
      <c r="E1" s="317"/>
    </row>
    <row r="2" spans="1:5" ht="33" customHeight="1">
      <c r="A2" s="318" t="s">
        <v>995</v>
      </c>
      <c r="B2" s="319"/>
      <c r="C2" s="319"/>
      <c r="D2" s="319"/>
      <c r="E2" s="319"/>
    </row>
    <row r="3" spans="1:5" ht="13.5">
      <c r="A3" s="289" t="s">
        <v>935</v>
      </c>
      <c r="B3" s="319"/>
      <c r="C3" s="319"/>
      <c r="D3" s="319"/>
      <c r="E3" s="319"/>
    </row>
    <row r="4" spans="1:5" ht="30" customHeight="1">
      <c r="A4" s="320" t="s">
        <v>945</v>
      </c>
      <c r="B4" s="320"/>
      <c r="C4" s="320"/>
      <c r="D4" s="320"/>
      <c r="E4" s="320"/>
    </row>
    <row r="5" spans="1:5" s="236" customFormat="1" ht="38.25" customHeight="1">
      <c r="A5" s="67" t="s">
        <v>757</v>
      </c>
      <c r="B5" s="67" t="s">
        <v>758</v>
      </c>
      <c r="C5" s="96" t="s">
        <v>925</v>
      </c>
      <c r="D5" s="96" t="s">
        <v>926</v>
      </c>
      <c r="E5" s="96" t="s">
        <v>927</v>
      </c>
    </row>
    <row r="6" spans="1:5" ht="55.5" customHeight="1">
      <c r="A6" s="97" t="s">
        <v>928</v>
      </c>
      <c r="B6" s="42" t="s">
        <v>138</v>
      </c>
      <c r="C6" s="98">
        <v>0</v>
      </c>
      <c r="D6" s="98">
        <v>0</v>
      </c>
      <c r="E6" s="98">
        <v>0</v>
      </c>
    </row>
    <row r="7" spans="1:5" ht="44.25" customHeight="1">
      <c r="A7" s="99" t="s">
        <v>929</v>
      </c>
      <c r="B7" s="42" t="s">
        <v>170</v>
      </c>
      <c r="C7" s="98">
        <v>0</v>
      </c>
      <c r="D7" s="98">
        <v>0</v>
      </c>
      <c r="E7" s="98">
        <v>0</v>
      </c>
    </row>
    <row r="8" spans="1:5" ht="24.75" customHeight="1">
      <c r="A8" s="66" t="s">
        <v>408</v>
      </c>
      <c r="B8" s="66" t="s">
        <v>93</v>
      </c>
      <c r="C8" s="98"/>
      <c r="D8" s="98"/>
      <c r="E8" s="98"/>
    </row>
    <row r="9" spans="1:5" ht="31.5" customHeight="1">
      <c r="A9" s="66" t="s">
        <v>409</v>
      </c>
      <c r="B9" s="66" t="s">
        <v>93</v>
      </c>
      <c r="C9" s="98"/>
      <c r="D9" s="98"/>
      <c r="E9" s="98"/>
    </row>
    <row r="10" spans="1:5" ht="24.75" customHeight="1">
      <c r="A10" s="66" t="s">
        <v>410</v>
      </c>
      <c r="B10" s="66" t="s">
        <v>93</v>
      </c>
      <c r="C10" s="98"/>
      <c r="D10" s="98"/>
      <c r="E10" s="98"/>
    </row>
    <row r="11" spans="1:5" ht="24.75" customHeight="1">
      <c r="A11" s="66" t="s">
        <v>411</v>
      </c>
      <c r="B11" s="66" t="s">
        <v>93</v>
      </c>
      <c r="C11" s="98"/>
      <c r="D11" s="98"/>
      <c r="E11" s="98"/>
    </row>
    <row r="12" spans="1:5" ht="24.75" customHeight="1">
      <c r="A12" s="66" t="s">
        <v>361</v>
      </c>
      <c r="B12" s="66" t="s">
        <v>100</v>
      </c>
      <c r="C12" s="98"/>
      <c r="D12" s="98"/>
      <c r="E12" s="98"/>
    </row>
    <row r="13" spans="1:5" ht="31.5" customHeight="1">
      <c r="A13" s="66" t="s">
        <v>359</v>
      </c>
      <c r="B13" s="66" t="s">
        <v>94</v>
      </c>
      <c r="C13" s="98"/>
      <c r="D13" s="98"/>
      <c r="E13" s="98"/>
    </row>
    <row r="14" spans="1:5" ht="31.5" customHeight="1">
      <c r="A14" s="66" t="s">
        <v>938</v>
      </c>
      <c r="B14" s="66" t="s">
        <v>122</v>
      </c>
      <c r="C14" s="98"/>
      <c r="D14" s="98"/>
      <c r="E14" s="98"/>
    </row>
    <row r="15" spans="1:5" ht="53.25" customHeight="1">
      <c r="A15" s="99" t="s">
        <v>930</v>
      </c>
      <c r="B15" s="100" t="s">
        <v>931</v>
      </c>
      <c r="C15" s="98">
        <v>0</v>
      </c>
      <c r="D15" s="100">
        <f>SUM(D8:D14)</f>
        <v>0</v>
      </c>
      <c r="E15" s="98">
        <v>0</v>
      </c>
    </row>
    <row r="16" spans="1:5" ht="24.75" customHeight="1">
      <c r="A16" s="97"/>
      <c r="B16" s="98" t="s">
        <v>126</v>
      </c>
      <c r="C16" s="98"/>
      <c r="D16" s="98"/>
      <c r="E16" s="98"/>
    </row>
    <row r="17" spans="1:5" ht="24.75" customHeight="1">
      <c r="A17" s="97"/>
      <c r="B17" s="98" t="s">
        <v>164</v>
      </c>
      <c r="C17" s="98"/>
      <c r="D17" s="98"/>
      <c r="E17" s="98"/>
    </row>
    <row r="18" spans="1:5" ht="65.25" customHeight="1">
      <c r="A18" s="97" t="s">
        <v>932</v>
      </c>
      <c r="B18" s="100" t="s">
        <v>933</v>
      </c>
      <c r="C18" s="98">
        <v>0</v>
      </c>
      <c r="D18" s="98">
        <v>0</v>
      </c>
      <c r="E18" s="98">
        <v>0</v>
      </c>
    </row>
    <row r="19" spans="1:5" ht="44.25" customHeight="1">
      <c r="A19" s="99" t="s">
        <v>934</v>
      </c>
      <c r="B19" s="100"/>
      <c r="C19" s="98"/>
      <c r="D19" s="98"/>
      <c r="E19" s="98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C117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.75" customHeight="1"/>
  <cols>
    <col min="1" max="1" width="97.00390625" style="192" customWidth="1"/>
    <col min="2" max="2" width="13.00390625" style="192" customWidth="1"/>
    <col min="3" max="3" width="27.28125" style="192" customWidth="1"/>
    <col min="4" max="16384" width="8.8515625" style="192" customWidth="1"/>
  </cols>
  <sheetData>
    <row r="1" spans="1:3" ht="15.75" customHeight="1">
      <c r="A1" s="321" t="s">
        <v>1014</v>
      </c>
      <c r="B1" s="321"/>
      <c r="C1" s="321"/>
    </row>
    <row r="2" spans="1:3" ht="30.75" customHeight="1">
      <c r="A2" s="318" t="s">
        <v>994</v>
      </c>
      <c r="B2" s="318"/>
      <c r="C2" s="318"/>
    </row>
    <row r="3" spans="1:3" ht="15.75" customHeight="1">
      <c r="A3" s="291" t="s">
        <v>936</v>
      </c>
      <c r="B3" s="322"/>
      <c r="C3" s="322"/>
    </row>
    <row r="4" spans="1:3" ht="15.75" customHeight="1">
      <c r="A4" s="88"/>
      <c r="B4" s="101"/>
      <c r="C4" s="101"/>
    </row>
    <row r="5" spans="1:3" ht="15.75" customHeight="1">
      <c r="A5" s="89" t="s">
        <v>551</v>
      </c>
      <c r="B5" s="89"/>
      <c r="C5" s="89" t="s">
        <v>945</v>
      </c>
    </row>
    <row r="6" spans="1:3" ht="15.75" customHeight="1">
      <c r="A6" s="90" t="s">
        <v>527</v>
      </c>
      <c r="B6" s="3" t="s">
        <v>758</v>
      </c>
      <c r="C6" s="102" t="s">
        <v>937</v>
      </c>
    </row>
    <row r="7" spans="1:3" ht="15.75" customHeight="1">
      <c r="A7" s="16" t="s">
        <v>475</v>
      </c>
      <c r="B7" s="6" t="s">
        <v>860</v>
      </c>
      <c r="C7" s="126"/>
    </row>
    <row r="8" spans="1:3" ht="15.75" customHeight="1">
      <c r="A8" s="16" t="s">
        <v>476</v>
      </c>
      <c r="B8" s="6" t="s">
        <v>860</v>
      </c>
      <c r="C8" s="126"/>
    </row>
    <row r="9" spans="1:3" ht="15.75" customHeight="1">
      <c r="A9" s="16" t="s">
        <v>477</v>
      </c>
      <c r="B9" s="6" t="s">
        <v>860</v>
      </c>
      <c r="C9" s="126"/>
    </row>
    <row r="10" spans="1:3" ht="15.75" customHeight="1">
      <c r="A10" s="16" t="s">
        <v>478</v>
      </c>
      <c r="B10" s="6" t="s">
        <v>860</v>
      </c>
      <c r="C10" s="126"/>
    </row>
    <row r="11" spans="1:3" ht="15.75" customHeight="1">
      <c r="A11" s="16" t="s">
        <v>479</v>
      </c>
      <c r="B11" s="6" t="s">
        <v>860</v>
      </c>
      <c r="C11" s="126"/>
    </row>
    <row r="12" spans="1:3" ht="15.75" customHeight="1">
      <c r="A12" s="16" t="s">
        <v>480</v>
      </c>
      <c r="B12" s="6" t="s">
        <v>860</v>
      </c>
      <c r="C12" s="126"/>
    </row>
    <row r="13" spans="1:3" ht="15.75" customHeight="1">
      <c r="A13" s="16" t="s">
        <v>481</v>
      </c>
      <c r="B13" s="6" t="s">
        <v>860</v>
      </c>
      <c r="C13" s="126"/>
    </row>
    <row r="14" spans="1:3" ht="15.75" customHeight="1">
      <c r="A14" s="16" t="s">
        <v>482</v>
      </c>
      <c r="B14" s="6" t="s">
        <v>860</v>
      </c>
      <c r="C14" s="126"/>
    </row>
    <row r="15" spans="1:3" ht="15.75" customHeight="1">
      <c r="A15" s="16" t="s">
        <v>483</v>
      </c>
      <c r="B15" s="6" t="s">
        <v>860</v>
      </c>
      <c r="C15" s="126"/>
    </row>
    <row r="16" spans="1:3" ht="15.75" customHeight="1">
      <c r="A16" s="16" t="s">
        <v>484</v>
      </c>
      <c r="B16" s="6" t="s">
        <v>860</v>
      </c>
      <c r="C16" s="126"/>
    </row>
    <row r="17" spans="1:3" ht="15.75" customHeight="1">
      <c r="A17" s="14" t="s">
        <v>283</v>
      </c>
      <c r="B17" s="10" t="s">
        <v>860</v>
      </c>
      <c r="C17" s="126">
        <f>SUM(C7:C16)</f>
        <v>0</v>
      </c>
    </row>
    <row r="18" spans="1:3" ht="15.75" customHeight="1">
      <c r="A18" s="16" t="s">
        <v>475</v>
      </c>
      <c r="B18" s="6" t="s">
        <v>861</v>
      </c>
      <c r="C18" s="126"/>
    </row>
    <row r="19" spans="1:3" ht="15.75" customHeight="1">
      <c r="A19" s="16" t="s">
        <v>476</v>
      </c>
      <c r="B19" s="6" t="s">
        <v>861</v>
      </c>
      <c r="C19" s="126"/>
    </row>
    <row r="20" spans="1:3" ht="15.75" customHeight="1">
      <c r="A20" s="16" t="s">
        <v>477</v>
      </c>
      <c r="B20" s="6" t="s">
        <v>861</v>
      </c>
      <c r="C20" s="126"/>
    </row>
    <row r="21" spans="1:3" ht="15.75" customHeight="1">
      <c r="A21" s="16" t="s">
        <v>478</v>
      </c>
      <c r="B21" s="6" t="s">
        <v>861</v>
      </c>
      <c r="C21" s="126"/>
    </row>
    <row r="22" spans="1:3" ht="15.75" customHeight="1">
      <c r="A22" s="16" t="s">
        <v>479</v>
      </c>
      <c r="B22" s="6" t="s">
        <v>861</v>
      </c>
      <c r="C22" s="126"/>
    </row>
    <row r="23" spans="1:3" ht="15.75" customHeight="1">
      <c r="A23" s="16" t="s">
        <v>480</v>
      </c>
      <c r="B23" s="6" t="s">
        <v>861</v>
      </c>
      <c r="C23" s="126"/>
    </row>
    <row r="24" spans="1:3" ht="15.75" customHeight="1">
      <c r="A24" s="16" t="s">
        <v>481</v>
      </c>
      <c r="B24" s="6" t="s">
        <v>861</v>
      </c>
      <c r="C24" s="126"/>
    </row>
    <row r="25" spans="1:3" ht="15.75" customHeight="1">
      <c r="A25" s="16" t="s">
        <v>482</v>
      </c>
      <c r="B25" s="6" t="s">
        <v>861</v>
      </c>
      <c r="C25" s="126"/>
    </row>
    <row r="26" spans="1:3" ht="15.75" customHeight="1">
      <c r="A26" s="16" t="s">
        <v>483</v>
      </c>
      <c r="B26" s="6" t="s">
        <v>861</v>
      </c>
      <c r="C26" s="126"/>
    </row>
    <row r="27" spans="1:3" ht="15.75" customHeight="1">
      <c r="A27" s="16" t="s">
        <v>484</v>
      </c>
      <c r="B27" s="6" t="s">
        <v>861</v>
      </c>
      <c r="C27" s="126"/>
    </row>
    <row r="28" spans="1:3" ht="15.75" customHeight="1">
      <c r="A28" s="14" t="s">
        <v>284</v>
      </c>
      <c r="B28" s="10" t="s">
        <v>861</v>
      </c>
      <c r="C28" s="126">
        <f>SUM(C18:C27)</f>
        <v>0</v>
      </c>
    </row>
    <row r="29" spans="1:3" ht="15.75" customHeight="1">
      <c r="A29" s="16" t="s">
        <v>475</v>
      </c>
      <c r="B29" s="6" t="s">
        <v>862</v>
      </c>
      <c r="C29" s="126">
        <v>25000</v>
      </c>
    </row>
    <row r="30" spans="1:3" ht="15.75" customHeight="1">
      <c r="A30" s="16" t="s">
        <v>476</v>
      </c>
      <c r="B30" s="6" t="s">
        <v>862</v>
      </c>
      <c r="C30" s="126"/>
    </row>
    <row r="31" spans="1:3" ht="15.75" customHeight="1">
      <c r="A31" s="16" t="s">
        <v>477</v>
      </c>
      <c r="B31" s="6" t="s">
        <v>862</v>
      </c>
      <c r="C31" s="126"/>
    </row>
    <row r="32" spans="1:3" ht="15.75" customHeight="1">
      <c r="A32" s="16" t="s">
        <v>478</v>
      </c>
      <c r="B32" s="6" t="s">
        <v>862</v>
      </c>
      <c r="C32" s="126"/>
    </row>
    <row r="33" spans="1:3" ht="15.75" customHeight="1">
      <c r="A33" s="16" t="s">
        <v>479</v>
      </c>
      <c r="B33" s="6" t="s">
        <v>862</v>
      </c>
      <c r="C33" s="126"/>
    </row>
    <row r="34" spans="1:3" ht="15.75" customHeight="1">
      <c r="A34" s="16" t="s">
        <v>480</v>
      </c>
      <c r="B34" s="6" t="s">
        <v>862</v>
      </c>
      <c r="C34" s="126"/>
    </row>
    <row r="35" spans="1:3" ht="15.75" customHeight="1">
      <c r="A35" s="16" t="s">
        <v>481</v>
      </c>
      <c r="B35" s="6" t="s">
        <v>862</v>
      </c>
      <c r="C35" s="126">
        <v>10484353</v>
      </c>
    </row>
    <row r="36" spans="1:3" ht="15.75" customHeight="1">
      <c r="A36" s="16" t="s">
        <v>482</v>
      </c>
      <c r="B36" s="6" t="s">
        <v>862</v>
      </c>
      <c r="C36" s="126">
        <v>2958636</v>
      </c>
    </row>
    <row r="37" spans="1:3" ht="15.75" customHeight="1">
      <c r="A37" s="16" t="s">
        <v>483</v>
      </c>
      <c r="B37" s="6" t="s">
        <v>862</v>
      </c>
      <c r="C37" s="126"/>
    </row>
    <row r="38" spans="1:3" ht="15.75" customHeight="1">
      <c r="A38" s="16" t="s">
        <v>484</v>
      </c>
      <c r="B38" s="6" t="s">
        <v>862</v>
      </c>
      <c r="C38" s="126"/>
    </row>
    <row r="39" spans="1:3" ht="15.75" customHeight="1">
      <c r="A39" s="14" t="s">
        <v>285</v>
      </c>
      <c r="B39" s="10" t="s">
        <v>862</v>
      </c>
      <c r="C39" s="105">
        <f>SUM(C29:C38)</f>
        <v>13467989</v>
      </c>
    </row>
    <row r="40" spans="1:3" ht="15.75" customHeight="1">
      <c r="A40" s="16" t="s">
        <v>485</v>
      </c>
      <c r="B40" s="5" t="s">
        <v>865</v>
      </c>
      <c r="C40" s="126"/>
    </row>
    <row r="41" spans="1:3" ht="15.75" customHeight="1">
      <c r="A41" s="16" t="s">
        <v>486</v>
      </c>
      <c r="B41" s="5" t="s">
        <v>865</v>
      </c>
      <c r="C41" s="126"/>
    </row>
    <row r="42" spans="1:3" ht="15.75" customHeight="1">
      <c r="A42" s="16" t="s">
        <v>487</v>
      </c>
      <c r="B42" s="5" t="s">
        <v>865</v>
      </c>
      <c r="C42" s="126"/>
    </row>
    <row r="43" spans="1:3" ht="15.75" customHeight="1">
      <c r="A43" s="5" t="s">
        <v>488</v>
      </c>
      <c r="B43" s="5" t="s">
        <v>865</v>
      </c>
      <c r="C43" s="126"/>
    </row>
    <row r="44" spans="1:3" ht="15.75" customHeight="1">
      <c r="A44" s="5" t="s">
        <v>489</v>
      </c>
      <c r="B44" s="5" t="s">
        <v>865</v>
      </c>
      <c r="C44" s="126"/>
    </row>
    <row r="45" spans="1:3" ht="15.75" customHeight="1">
      <c r="A45" s="5" t="s">
        <v>490</v>
      </c>
      <c r="B45" s="5" t="s">
        <v>865</v>
      </c>
      <c r="C45" s="126"/>
    </row>
    <row r="46" spans="1:3" ht="15.75" customHeight="1">
      <c r="A46" s="16" t="s">
        <v>491</v>
      </c>
      <c r="B46" s="5" t="s">
        <v>865</v>
      </c>
      <c r="C46" s="126"/>
    </row>
    <row r="47" spans="1:3" ht="15.75" customHeight="1">
      <c r="A47" s="16" t="s">
        <v>492</v>
      </c>
      <c r="B47" s="5" t="s">
        <v>865</v>
      </c>
      <c r="C47" s="126"/>
    </row>
    <row r="48" spans="1:3" ht="15.75" customHeight="1">
      <c r="A48" s="16" t="s">
        <v>493</v>
      </c>
      <c r="B48" s="5" t="s">
        <v>865</v>
      </c>
      <c r="C48" s="126"/>
    </row>
    <row r="49" spans="1:3" ht="15.75" customHeight="1">
      <c r="A49" s="16" t="s">
        <v>494</v>
      </c>
      <c r="B49" s="5" t="s">
        <v>865</v>
      </c>
      <c r="C49" s="126"/>
    </row>
    <row r="50" spans="1:3" ht="15.75" customHeight="1">
      <c r="A50" s="14" t="s">
        <v>287</v>
      </c>
      <c r="B50" s="10" t="s">
        <v>865</v>
      </c>
      <c r="C50" s="127">
        <f>SUM(C40:C49)</f>
        <v>0</v>
      </c>
    </row>
    <row r="51" spans="1:3" ht="15.75" customHeight="1">
      <c r="A51" s="16" t="s">
        <v>485</v>
      </c>
      <c r="B51" s="5" t="s">
        <v>870</v>
      </c>
      <c r="C51" s="126"/>
    </row>
    <row r="52" spans="1:3" ht="15.75" customHeight="1">
      <c r="A52" s="16" t="s">
        <v>486</v>
      </c>
      <c r="B52" s="5" t="s">
        <v>870</v>
      </c>
      <c r="C52" s="126">
        <v>660000</v>
      </c>
    </row>
    <row r="53" spans="1:3" ht="15.75" customHeight="1">
      <c r="A53" s="16" t="s">
        <v>487</v>
      </c>
      <c r="B53" s="5" t="s">
        <v>870</v>
      </c>
      <c r="C53" s="126"/>
    </row>
    <row r="54" spans="1:3" ht="15.75" customHeight="1">
      <c r="A54" s="5" t="s">
        <v>488</v>
      </c>
      <c r="B54" s="5" t="s">
        <v>870</v>
      </c>
      <c r="C54" s="126"/>
    </row>
    <row r="55" spans="1:3" ht="15.75" customHeight="1">
      <c r="A55" s="5" t="s">
        <v>489</v>
      </c>
      <c r="B55" s="5" t="s">
        <v>870</v>
      </c>
      <c r="C55" s="126"/>
    </row>
    <row r="56" spans="1:3" ht="15.75" customHeight="1">
      <c r="A56" s="5" t="s">
        <v>490</v>
      </c>
      <c r="B56" s="5" t="s">
        <v>870</v>
      </c>
      <c r="C56" s="126"/>
    </row>
    <row r="57" spans="1:3" ht="15.75" customHeight="1">
      <c r="A57" s="16" t="s">
        <v>491</v>
      </c>
      <c r="B57" s="5" t="s">
        <v>870</v>
      </c>
      <c r="C57" s="126">
        <v>4415950</v>
      </c>
    </row>
    <row r="58" spans="1:3" ht="15.75" customHeight="1">
      <c r="A58" s="16" t="s">
        <v>495</v>
      </c>
      <c r="B58" s="5" t="s">
        <v>870</v>
      </c>
      <c r="C58" s="126"/>
    </row>
    <row r="59" spans="1:3" ht="15.75" customHeight="1">
      <c r="A59" s="16" t="s">
        <v>493</v>
      </c>
      <c r="B59" s="5" t="s">
        <v>870</v>
      </c>
      <c r="C59" s="126"/>
    </row>
    <row r="60" spans="1:3" ht="15.75" customHeight="1">
      <c r="A60" s="16" t="s">
        <v>494</v>
      </c>
      <c r="B60" s="5" t="s">
        <v>870</v>
      </c>
      <c r="C60" s="126"/>
    </row>
    <row r="61" spans="1:3" ht="15.75" customHeight="1">
      <c r="A61" s="19" t="s">
        <v>288</v>
      </c>
      <c r="B61" s="9" t="s">
        <v>870</v>
      </c>
      <c r="C61" s="105">
        <f>SUM(C51:C60)</f>
        <v>5075950</v>
      </c>
    </row>
    <row r="62" spans="1:3" ht="15.75" customHeight="1">
      <c r="A62" s="16" t="s">
        <v>475</v>
      </c>
      <c r="B62" s="6" t="s">
        <v>5</v>
      </c>
      <c r="C62" s="126"/>
    </row>
    <row r="63" spans="1:3" ht="15.75" customHeight="1">
      <c r="A63" s="16" t="s">
        <v>476</v>
      </c>
      <c r="B63" s="6" t="s">
        <v>5</v>
      </c>
      <c r="C63" s="126"/>
    </row>
    <row r="64" spans="1:3" ht="15.75" customHeight="1">
      <c r="A64" s="16" t="s">
        <v>477</v>
      </c>
      <c r="B64" s="6" t="s">
        <v>5</v>
      </c>
      <c r="C64" s="126"/>
    </row>
    <row r="65" spans="1:3" ht="15.75" customHeight="1">
      <c r="A65" s="16" t="s">
        <v>478</v>
      </c>
      <c r="B65" s="6" t="s">
        <v>5</v>
      </c>
      <c r="C65" s="126"/>
    </row>
    <row r="66" spans="1:3" ht="15.75" customHeight="1">
      <c r="A66" s="16" t="s">
        <v>479</v>
      </c>
      <c r="B66" s="6" t="s">
        <v>5</v>
      </c>
      <c r="C66" s="126"/>
    </row>
    <row r="67" spans="1:3" ht="15.75" customHeight="1">
      <c r="A67" s="16" t="s">
        <v>480</v>
      </c>
      <c r="B67" s="6" t="s">
        <v>5</v>
      </c>
      <c r="C67" s="126"/>
    </row>
    <row r="68" spans="1:3" ht="15.75" customHeight="1">
      <c r="A68" s="16" t="s">
        <v>481</v>
      </c>
      <c r="B68" s="6" t="s">
        <v>5</v>
      </c>
      <c r="C68" s="126"/>
    </row>
    <row r="69" spans="1:3" ht="15.75" customHeight="1">
      <c r="A69" s="16" t="s">
        <v>482</v>
      </c>
      <c r="B69" s="6" t="s">
        <v>5</v>
      </c>
      <c r="C69" s="126"/>
    </row>
    <row r="70" spans="1:3" ht="15.75" customHeight="1">
      <c r="A70" s="16" t="s">
        <v>483</v>
      </c>
      <c r="B70" s="6" t="s">
        <v>5</v>
      </c>
      <c r="C70" s="126"/>
    </row>
    <row r="71" spans="1:3" ht="15.75" customHeight="1">
      <c r="A71" s="16" t="s">
        <v>484</v>
      </c>
      <c r="B71" s="6" t="s">
        <v>5</v>
      </c>
      <c r="C71" s="126"/>
    </row>
    <row r="72" spans="1:3" ht="15.75" customHeight="1">
      <c r="A72" s="14" t="s">
        <v>299</v>
      </c>
      <c r="B72" s="10" t="s">
        <v>5</v>
      </c>
      <c r="C72" s="126">
        <f>SUM(C62:C71)</f>
        <v>0</v>
      </c>
    </row>
    <row r="73" spans="1:3" ht="15.75" customHeight="1">
      <c r="A73" s="16" t="s">
        <v>475</v>
      </c>
      <c r="B73" s="6" t="s">
        <v>6</v>
      </c>
      <c r="C73" s="126"/>
    </row>
    <row r="74" spans="1:3" ht="15.75" customHeight="1">
      <c r="A74" s="16" t="s">
        <v>476</v>
      </c>
      <c r="B74" s="6" t="s">
        <v>6</v>
      </c>
      <c r="C74" s="126"/>
    </row>
    <row r="75" spans="1:3" ht="15.75" customHeight="1">
      <c r="A75" s="16" t="s">
        <v>477</v>
      </c>
      <c r="B75" s="6" t="s">
        <v>6</v>
      </c>
      <c r="C75" s="126"/>
    </row>
    <row r="76" spans="1:3" ht="15.75" customHeight="1">
      <c r="A76" s="16" t="s">
        <v>478</v>
      </c>
      <c r="B76" s="6" t="s">
        <v>6</v>
      </c>
      <c r="C76" s="126"/>
    </row>
    <row r="77" spans="1:3" ht="15.75" customHeight="1">
      <c r="A77" s="16" t="s">
        <v>479</v>
      </c>
      <c r="B77" s="6" t="s">
        <v>6</v>
      </c>
      <c r="C77" s="126"/>
    </row>
    <row r="78" spans="1:3" ht="15.75" customHeight="1">
      <c r="A78" s="16" t="s">
        <v>480</v>
      </c>
      <c r="B78" s="6" t="s">
        <v>6</v>
      </c>
      <c r="C78" s="126"/>
    </row>
    <row r="79" spans="1:3" ht="15.75" customHeight="1">
      <c r="A79" s="16" t="s">
        <v>481</v>
      </c>
      <c r="B79" s="6" t="s">
        <v>6</v>
      </c>
      <c r="C79" s="126">
        <v>50000000</v>
      </c>
    </row>
    <row r="80" spans="1:3" ht="15.75" customHeight="1">
      <c r="A80" s="16" t="s">
        <v>482</v>
      </c>
      <c r="B80" s="6" t="s">
        <v>6</v>
      </c>
      <c r="C80" s="126"/>
    </row>
    <row r="81" spans="1:3" ht="15.75" customHeight="1">
      <c r="A81" s="16" t="s">
        <v>483</v>
      </c>
      <c r="B81" s="6" t="s">
        <v>6</v>
      </c>
      <c r="C81" s="126"/>
    </row>
    <row r="82" spans="1:3" ht="15.75" customHeight="1">
      <c r="A82" s="16" t="s">
        <v>484</v>
      </c>
      <c r="B82" s="6" t="s">
        <v>6</v>
      </c>
      <c r="C82" s="126"/>
    </row>
    <row r="83" spans="1:3" ht="15.75" customHeight="1">
      <c r="A83" s="14" t="s">
        <v>298</v>
      </c>
      <c r="B83" s="10" t="s">
        <v>6</v>
      </c>
      <c r="C83" s="105">
        <f>SUM(C73:C82)</f>
        <v>50000000</v>
      </c>
    </row>
    <row r="84" spans="1:3" ht="15.75" customHeight="1">
      <c r="A84" s="16" t="s">
        <v>475</v>
      </c>
      <c r="B84" s="6" t="s">
        <v>7</v>
      </c>
      <c r="C84" s="126"/>
    </row>
    <row r="85" spans="1:3" ht="15.75" customHeight="1">
      <c r="A85" s="16" t="s">
        <v>476</v>
      </c>
      <c r="B85" s="6" t="s">
        <v>7</v>
      </c>
      <c r="C85" s="126"/>
    </row>
    <row r="86" spans="1:3" ht="15.75" customHeight="1">
      <c r="A86" s="16" t="s">
        <v>477</v>
      </c>
      <c r="B86" s="6" t="s">
        <v>7</v>
      </c>
      <c r="C86" s="126"/>
    </row>
    <row r="87" spans="1:3" ht="15.75" customHeight="1">
      <c r="A87" s="16" t="s">
        <v>478</v>
      </c>
      <c r="B87" s="6" t="s">
        <v>7</v>
      </c>
      <c r="C87" s="126"/>
    </row>
    <row r="88" spans="1:3" ht="15.75" customHeight="1">
      <c r="A88" s="16" t="s">
        <v>479</v>
      </c>
      <c r="B88" s="6" t="s">
        <v>7</v>
      </c>
      <c r="C88" s="126"/>
    </row>
    <row r="89" spans="1:3" ht="15.75" customHeight="1">
      <c r="A89" s="16" t="s">
        <v>480</v>
      </c>
      <c r="B89" s="6" t="s">
        <v>7</v>
      </c>
      <c r="C89" s="126"/>
    </row>
    <row r="90" spans="1:3" ht="15.75" customHeight="1">
      <c r="A90" s="16" t="s">
        <v>481</v>
      </c>
      <c r="B90" s="6" t="s">
        <v>7</v>
      </c>
      <c r="C90" s="126"/>
    </row>
    <row r="91" spans="1:3" ht="15.75" customHeight="1">
      <c r="A91" s="16" t="s">
        <v>482</v>
      </c>
      <c r="B91" s="6" t="s">
        <v>7</v>
      </c>
      <c r="C91" s="126"/>
    </row>
    <row r="92" spans="1:3" ht="15.75" customHeight="1">
      <c r="A92" s="16" t="s">
        <v>483</v>
      </c>
      <c r="B92" s="6" t="s">
        <v>7</v>
      </c>
      <c r="C92" s="126"/>
    </row>
    <row r="93" spans="1:3" ht="15.75" customHeight="1">
      <c r="A93" s="16" t="s">
        <v>484</v>
      </c>
      <c r="B93" s="6" t="s">
        <v>7</v>
      </c>
      <c r="C93" s="126"/>
    </row>
    <row r="94" spans="1:3" ht="15.75" customHeight="1">
      <c r="A94" s="14" t="s">
        <v>297</v>
      </c>
      <c r="B94" s="10" t="s">
        <v>7</v>
      </c>
      <c r="C94" s="105">
        <f>SUM(C84:C93)</f>
        <v>0</v>
      </c>
    </row>
    <row r="95" spans="1:3" ht="15.75" customHeight="1">
      <c r="A95" s="16" t="s">
        <v>485</v>
      </c>
      <c r="B95" s="5" t="s">
        <v>9</v>
      </c>
      <c r="C95" s="126"/>
    </row>
    <row r="96" spans="1:3" ht="15.75" customHeight="1">
      <c r="A96" s="16" t="s">
        <v>486</v>
      </c>
      <c r="B96" s="6" t="s">
        <v>9</v>
      </c>
      <c r="C96" s="126"/>
    </row>
    <row r="97" spans="1:3" ht="15.75" customHeight="1">
      <c r="A97" s="16" t="s">
        <v>487</v>
      </c>
      <c r="B97" s="5" t="s">
        <v>9</v>
      </c>
      <c r="C97" s="126"/>
    </row>
    <row r="98" spans="1:3" ht="15.75" customHeight="1">
      <c r="A98" s="5" t="s">
        <v>488</v>
      </c>
      <c r="B98" s="6" t="s">
        <v>9</v>
      </c>
      <c r="C98" s="126"/>
    </row>
    <row r="99" spans="1:3" ht="15.75" customHeight="1">
      <c r="A99" s="5" t="s">
        <v>489</v>
      </c>
      <c r="B99" s="5" t="s">
        <v>9</v>
      </c>
      <c r="C99" s="126"/>
    </row>
    <row r="100" spans="1:3" ht="15.75" customHeight="1">
      <c r="A100" s="5" t="s">
        <v>490</v>
      </c>
      <c r="B100" s="6" t="s">
        <v>9</v>
      </c>
      <c r="C100" s="126"/>
    </row>
    <row r="101" spans="1:3" ht="15.75" customHeight="1">
      <c r="A101" s="16" t="s">
        <v>491</v>
      </c>
      <c r="B101" s="5" t="s">
        <v>9</v>
      </c>
      <c r="C101" s="126"/>
    </row>
    <row r="102" spans="1:3" ht="15.75" customHeight="1">
      <c r="A102" s="16" t="s">
        <v>495</v>
      </c>
      <c r="B102" s="6" t="s">
        <v>9</v>
      </c>
      <c r="C102" s="126"/>
    </row>
    <row r="103" spans="1:3" ht="15.75" customHeight="1">
      <c r="A103" s="16" t="s">
        <v>493</v>
      </c>
      <c r="B103" s="5" t="s">
        <v>9</v>
      </c>
      <c r="C103" s="126"/>
    </row>
    <row r="104" spans="1:3" ht="15.75" customHeight="1">
      <c r="A104" s="16" t="s">
        <v>494</v>
      </c>
      <c r="B104" s="6" t="s">
        <v>9</v>
      </c>
      <c r="C104" s="126"/>
    </row>
    <row r="105" spans="1:3" ht="15.75" customHeight="1">
      <c r="A105" s="14" t="s">
        <v>295</v>
      </c>
      <c r="B105" s="10" t="s">
        <v>9</v>
      </c>
      <c r="C105" s="105">
        <f>SUM(C95:C104)</f>
        <v>0</v>
      </c>
    </row>
    <row r="106" spans="1:3" ht="15.75" customHeight="1">
      <c r="A106" s="16" t="s">
        <v>485</v>
      </c>
      <c r="B106" s="5" t="s">
        <v>907</v>
      </c>
      <c r="C106" s="126"/>
    </row>
    <row r="107" spans="1:3" ht="15.75" customHeight="1">
      <c r="A107" s="16" t="s">
        <v>486</v>
      </c>
      <c r="B107" s="5" t="s">
        <v>907</v>
      </c>
      <c r="C107" s="126"/>
    </row>
    <row r="108" spans="1:3" ht="15.75" customHeight="1">
      <c r="A108" s="16" t="s">
        <v>487</v>
      </c>
      <c r="B108" s="5" t="s">
        <v>907</v>
      </c>
      <c r="C108" s="126"/>
    </row>
    <row r="109" spans="1:3" ht="15.75" customHeight="1">
      <c r="A109" s="5" t="s">
        <v>488</v>
      </c>
      <c r="B109" s="5" t="s">
        <v>907</v>
      </c>
      <c r="C109" s="126"/>
    </row>
    <row r="110" spans="1:3" ht="15.75" customHeight="1">
      <c r="A110" s="5" t="s">
        <v>489</v>
      </c>
      <c r="B110" s="5" t="s">
        <v>907</v>
      </c>
      <c r="C110" s="126"/>
    </row>
    <row r="111" spans="1:3" ht="15.75" customHeight="1">
      <c r="A111" s="5" t="s">
        <v>490</v>
      </c>
      <c r="B111" s="5" t="s">
        <v>907</v>
      </c>
      <c r="C111" s="126"/>
    </row>
    <row r="112" spans="1:3" ht="15.75" customHeight="1">
      <c r="A112" s="16" t="s">
        <v>491</v>
      </c>
      <c r="B112" s="5" t="s">
        <v>907</v>
      </c>
      <c r="C112" s="126"/>
    </row>
    <row r="113" spans="1:3" ht="15.75" customHeight="1">
      <c r="A113" s="16" t="s">
        <v>495</v>
      </c>
      <c r="B113" s="5" t="s">
        <v>907</v>
      </c>
      <c r="C113" s="126"/>
    </row>
    <row r="114" spans="1:3" ht="15.75" customHeight="1">
      <c r="A114" s="16" t="s">
        <v>493</v>
      </c>
      <c r="B114" s="5" t="s">
        <v>907</v>
      </c>
      <c r="C114" s="126"/>
    </row>
    <row r="115" spans="1:3" ht="15.75" customHeight="1">
      <c r="A115" s="16" t="s">
        <v>494</v>
      </c>
      <c r="B115" s="5" t="s">
        <v>907</v>
      </c>
      <c r="C115" s="126"/>
    </row>
    <row r="116" spans="1:3" ht="15.75" customHeight="1">
      <c r="A116" s="19" t="s">
        <v>336</v>
      </c>
      <c r="B116" s="9" t="s">
        <v>907</v>
      </c>
      <c r="C116" s="105">
        <f>SUM(C106:C115)</f>
        <v>0</v>
      </c>
    </row>
    <row r="117" spans="1:3" ht="15.75" customHeight="1">
      <c r="A117" s="89"/>
      <c r="B117" s="89"/>
      <c r="C117" s="8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48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C116"/>
  <sheetViews>
    <sheetView view="pageBreakPreview" zoomScaleSheetLayoutView="100" zoomScalePageLayoutView="0" workbookViewId="0" topLeftCell="A1">
      <selection activeCell="A2" sqref="A2:C2"/>
    </sheetView>
  </sheetViews>
  <sheetFormatPr defaultColWidth="9.140625" defaultRowHeight="15.75" customHeight="1"/>
  <cols>
    <col min="1" max="1" width="85.7109375" style="192" customWidth="1"/>
    <col min="2" max="2" width="17.140625" style="192" customWidth="1"/>
    <col min="3" max="3" width="21.8515625" style="192" customWidth="1"/>
    <col min="4" max="16384" width="8.8515625" style="192" customWidth="1"/>
  </cols>
  <sheetData>
    <row r="1" spans="1:3" ht="15.75" customHeight="1">
      <c r="A1" s="321" t="s">
        <v>1015</v>
      </c>
      <c r="B1" s="321"/>
      <c r="C1" s="321"/>
    </row>
    <row r="2" spans="1:3" ht="34.5" customHeight="1">
      <c r="A2" s="318" t="s">
        <v>994</v>
      </c>
      <c r="B2" s="323"/>
      <c r="C2" s="323"/>
    </row>
    <row r="3" spans="1:3" ht="15.75" customHeight="1">
      <c r="A3" s="291" t="s">
        <v>976</v>
      </c>
      <c r="B3" s="322"/>
      <c r="C3" s="322"/>
    </row>
    <row r="4" spans="1:3" ht="15.75" customHeight="1">
      <c r="A4" s="88"/>
      <c r="B4" s="101"/>
      <c r="C4" s="101"/>
    </row>
    <row r="5" spans="1:3" ht="15.75" customHeight="1">
      <c r="A5" s="89"/>
      <c r="B5" s="89"/>
      <c r="C5" s="89" t="s">
        <v>945</v>
      </c>
    </row>
    <row r="6" spans="1:3" ht="15.75" customHeight="1">
      <c r="A6" s="90" t="s">
        <v>527</v>
      </c>
      <c r="B6" s="3" t="s">
        <v>758</v>
      </c>
      <c r="C6" s="102" t="s">
        <v>937</v>
      </c>
    </row>
    <row r="7" spans="1:3" ht="15.75" customHeight="1">
      <c r="A7" s="16" t="s">
        <v>496</v>
      </c>
      <c r="B7" s="6" t="s">
        <v>73</v>
      </c>
      <c r="C7" s="126"/>
    </row>
    <row r="8" spans="1:3" ht="15.75" customHeight="1">
      <c r="A8" s="16" t="s">
        <v>505</v>
      </c>
      <c r="B8" s="6" t="s">
        <v>73</v>
      </c>
      <c r="C8" s="126"/>
    </row>
    <row r="9" spans="1:3" ht="15.75" customHeight="1">
      <c r="A9" s="16" t="s">
        <v>506</v>
      </c>
      <c r="B9" s="6" t="s">
        <v>73</v>
      </c>
      <c r="C9" s="126"/>
    </row>
    <row r="10" spans="1:3" ht="15.75" customHeight="1">
      <c r="A10" s="16" t="s">
        <v>504</v>
      </c>
      <c r="B10" s="6" t="s">
        <v>73</v>
      </c>
      <c r="C10" s="126"/>
    </row>
    <row r="11" spans="1:3" ht="15.75" customHeight="1">
      <c r="A11" s="16" t="s">
        <v>503</v>
      </c>
      <c r="B11" s="6" t="s">
        <v>73</v>
      </c>
      <c r="C11" s="126"/>
    </row>
    <row r="12" spans="1:3" ht="15.75" customHeight="1">
      <c r="A12" s="16" t="s">
        <v>502</v>
      </c>
      <c r="B12" s="6" t="s">
        <v>73</v>
      </c>
      <c r="C12" s="126"/>
    </row>
    <row r="13" spans="1:3" ht="15.75" customHeight="1">
      <c r="A13" s="16" t="s">
        <v>497</v>
      </c>
      <c r="B13" s="6" t="s">
        <v>73</v>
      </c>
      <c r="C13" s="126"/>
    </row>
    <row r="14" spans="1:3" ht="15.75" customHeight="1">
      <c r="A14" s="16" t="s">
        <v>498</v>
      </c>
      <c r="B14" s="6" t="s">
        <v>73</v>
      </c>
      <c r="C14" s="126"/>
    </row>
    <row r="15" spans="1:3" ht="15.75" customHeight="1">
      <c r="A15" s="16" t="s">
        <v>499</v>
      </c>
      <c r="B15" s="6" t="s">
        <v>73</v>
      </c>
      <c r="C15" s="126"/>
    </row>
    <row r="16" spans="1:3" ht="15.75" customHeight="1">
      <c r="A16" s="16" t="s">
        <v>500</v>
      </c>
      <c r="B16" s="6" t="s">
        <v>73</v>
      </c>
      <c r="C16" s="126"/>
    </row>
    <row r="17" spans="1:3" ht="15.75" customHeight="1">
      <c r="A17" s="9" t="s">
        <v>348</v>
      </c>
      <c r="B17" s="10" t="s">
        <v>73</v>
      </c>
      <c r="C17" s="126">
        <f>SUM(C7:C16)</f>
        <v>0</v>
      </c>
    </row>
    <row r="18" spans="1:3" ht="15.75" customHeight="1">
      <c r="A18" s="16" t="s">
        <v>496</v>
      </c>
      <c r="B18" s="6" t="s">
        <v>74</v>
      </c>
      <c r="C18" s="126"/>
    </row>
    <row r="19" spans="1:3" ht="15.75" customHeight="1">
      <c r="A19" s="16" t="s">
        <v>505</v>
      </c>
      <c r="B19" s="6" t="s">
        <v>74</v>
      </c>
      <c r="C19" s="126"/>
    </row>
    <row r="20" spans="1:3" ht="15.75" customHeight="1">
      <c r="A20" s="16" t="s">
        <v>506</v>
      </c>
      <c r="B20" s="6" t="s">
        <v>74</v>
      </c>
      <c r="C20" s="126"/>
    </row>
    <row r="21" spans="1:3" ht="15.75" customHeight="1">
      <c r="A21" s="16" t="s">
        <v>504</v>
      </c>
      <c r="B21" s="6" t="s">
        <v>74</v>
      </c>
      <c r="C21" s="126"/>
    </row>
    <row r="22" spans="1:3" ht="15.75" customHeight="1">
      <c r="A22" s="16" t="s">
        <v>503</v>
      </c>
      <c r="B22" s="6" t="s">
        <v>74</v>
      </c>
      <c r="C22" s="126"/>
    </row>
    <row r="23" spans="1:3" ht="15.75" customHeight="1">
      <c r="A23" s="16" t="s">
        <v>502</v>
      </c>
      <c r="B23" s="6" t="s">
        <v>74</v>
      </c>
      <c r="C23" s="126"/>
    </row>
    <row r="24" spans="1:3" ht="15.75" customHeight="1">
      <c r="A24" s="16" t="s">
        <v>497</v>
      </c>
      <c r="B24" s="6" t="s">
        <v>74</v>
      </c>
      <c r="C24" s="126"/>
    </row>
    <row r="25" spans="1:3" ht="15.75" customHeight="1">
      <c r="A25" s="16" t="s">
        <v>498</v>
      </c>
      <c r="B25" s="6" t="s">
        <v>74</v>
      </c>
      <c r="C25" s="126"/>
    </row>
    <row r="26" spans="1:3" ht="15.75" customHeight="1">
      <c r="A26" s="16" t="s">
        <v>499</v>
      </c>
      <c r="B26" s="6" t="s">
        <v>74</v>
      </c>
      <c r="C26" s="126"/>
    </row>
    <row r="27" spans="1:3" ht="15.75" customHeight="1">
      <c r="A27" s="16" t="s">
        <v>500</v>
      </c>
      <c r="B27" s="6" t="s">
        <v>74</v>
      </c>
      <c r="C27" s="126"/>
    </row>
    <row r="28" spans="1:3" ht="15.75" customHeight="1">
      <c r="A28" s="9" t="s">
        <v>404</v>
      </c>
      <c r="B28" s="10" t="s">
        <v>74</v>
      </c>
      <c r="C28" s="128">
        <f>SUM(C18:C27)</f>
        <v>0</v>
      </c>
    </row>
    <row r="29" spans="1:3" ht="15.75" customHeight="1">
      <c r="A29" s="16" t="s">
        <v>496</v>
      </c>
      <c r="B29" s="6" t="s">
        <v>75</v>
      </c>
      <c r="C29" s="126"/>
    </row>
    <row r="30" spans="1:3" ht="15.75" customHeight="1">
      <c r="A30" s="16" t="s">
        <v>505</v>
      </c>
      <c r="B30" s="6" t="s">
        <v>75</v>
      </c>
      <c r="C30" s="126"/>
    </row>
    <row r="31" spans="1:3" ht="15.75" customHeight="1">
      <c r="A31" s="16" t="s">
        <v>506</v>
      </c>
      <c r="B31" s="6" t="s">
        <v>75</v>
      </c>
      <c r="C31" s="126"/>
    </row>
    <row r="32" spans="1:3" ht="15.75" customHeight="1">
      <c r="A32" s="16" t="s">
        <v>504</v>
      </c>
      <c r="B32" s="6" t="s">
        <v>75</v>
      </c>
      <c r="C32" s="126"/>
    </row>
    <row r="33" spans="1:3" ht="15.75" customHeight="1">
      <c r="A33" s="16" t="s">
        <v>503</v>
      </c>
      <c r="B33" s="6" t="s">
        <v>75</v>
      </c>
      <c r="C33" s="126"/>
    </row>
    <row r="34" spans="1:3" ht="15.75" customHeight="1">
      <c r="A34" s="16" t="s">
        <v>502</v>
      </c>
      <c r="B34" s="6" t="s">
        <v>75</v>
      </c>
      <c r="C34" s="126">
        <v>369960</v>
      </c>
    </row>
    <row r="35" spans="1:3" ht="15.75" customHeight="1">
      <c r="A35" s="16" t="s">
        <v>497</v>
      </c>
      <c r="B35" s="6" t="s">
        <v>75</v>
      </c>
      <c r="C35" s="126">
        <v>438940</v>
      </c>
    </row>
    <row r="36" spans="1:3" ht="15.75" customHeight="1">
      <c r="A36" s="16" t="s">
        <v>498</v>
      </c>
      <c r="B36" s="6" t="s">
        <v>75</v>
      </c>
      <c r="C36" s="126"/>
    </row>
    <row r="37" spans="1:3" ht="15.75" customHeight="1">
      <c r="A37" s="16" t="s">
        <v>499</v>
      </c>
      <c r="B37" s="6" t="s">
        <v>75</v>
      </c>
      <c r="C37" s="126"/>
    </row>
    <row r="38" spans="1:3" ht="15.75" customHeight="1">
      <c r="A38" s="16" t="s">
        <v>500</v>
      </c>
      <c r="B38" s="6" t="s">
        <v>75</v>
      </c>
      <c r="C38" s="126"/>
    </row>
    <row r="39" spans="1:3" ht="15.75" customHeight="1">
      <c r="A39" s="9" t="s">
        <v>403</v>
      </c>
      <c r="B39" s="10" t="s">
        <v>75</v>
      </c>
      <c r="C39" s="105">
        <f>SUM(C29:C38)</f>
        <v>808900</v>
      </c>
    </row>
    <row r="40" spans="1:3" ht="15.75" customHeight="1">
      <c r="A40" s="16" t="s">
        <v>496</v>
      </c>
      <c r="B40" s="6" t="s">
        <v>81</v>
      </c>
      <c r="C40" s="126"/>
    </row>
    <row r="41" spans="1:3" ht="15.75" customHeight="1">
      <c r="A41" s="16" t="s">
        <v>505</v>
      </c>
      <c r="B41" s="6" t="s">
        <v>81</v>
      </c>
      <c r="C41" s="126"/>
    </row>
    <row r="42" spans="1:3" ht="15.75" customHeight="1">
      <c r="A42" s="16" t="s">
        <v>506</v>
      </c>
      <c r="B42" s="6" t="s">
        <v>81</v>
      </c>
      <c r="C42" s="126"/>
    </row>
    <row r="43" spans="1:3" ht="15.75" customHeight="1">
      <c r="A43" s="16" t="s">
        <v>504</v>
      </c>
      <c r="B43" s="6" t="s">
        <v>81</v>
      </c>
      <c r="C43" s="126"/>
    </row>
    <row r="44" spans="1:3" ht="15.75" customHeight="1">
      <c r="A44" s="16" t="s">
        <v>503</v>
      </c>
      <c r="B44" s="6" t="s">
        <v>81</v>
      </c>
      <c r="C44" s="126"/>
    </row>
    <row r="45" spans="1:3" ht="15.75" customHeight="1">
      <c r="A45" s="16" t="s">
        <v>502</v>
      </c>
      <c r="B45" s="6" t="s">
        <v>81</v>
      </c>
      <c r="C45" s="126"/>
    </row>
    <row r="46" spans="1:3" ht="15.75" customHeight="1">
      <c r="A46" s="16" t="s">
        <v>497</v>
      </c>
      <c r="B46" s="6" t="s">
        <v>81</v>
      </c>
      <c r="C46" s="126"/>
    </row>
    <row r="47" spans="1:3" ht="15.75" customHeight="1">
      <c r="A47" s="16" t="s">
        <v>498</v>
      </c>
      <c r="B47" s="6" t="s">
        <v>81</v>
      </c>
      <c r="C47" s="126"/>
    </row>
    <row r="48" spans="1:3" ht="15.75" customHeight="1">
      <c r="A48" s="16" t="s">
        <v>499</v>
      </c>
      <c r="B48" s="6" t="s">
        <v>81</v>
      </c>
      <c r="C48" s="126"/>
    </row>
    <row r="49" spans="1:3" ht="15.75" customHeight="1">
      <c r="A49" s="16" t="s">
        <v>500</v>
      </c>
      <c r="B49" s="6" t="s">
        <v>81</v>
      </c>
      <c r="C49" s="126"/>
    </row>
    <row r="50" spans="1:3" ht="15.75" customHeight="1">
      <c r="A50" s="9" t="s">
        <v>401</v>
      </c>
      <c r="B50" s="10" t="s">
        <v>81</v>
      </c>
      <c r="C50" s="126">
        <f>SUM(C40:C49)</f>
        <v>0</v>
      </c>
    </row>
    <row r="51" spans="1:3" ht="15.75" customHeight="1">
      <c r="A51" s="16" t="s">
        <v>501</v>
      </c>
      <c r="B51" s="6" t="s">
        <v>82</v>
      </c>
      <c r="C51" s="126"/>
    </row>
    <row r="52" spans="1:3" ht="15.75" customHeight="1">
      <c r="A52" s="16" t="s">
        <v>505</v>
      </c>
      <c r="B52" s="6" t="s">
        <v>82</v>
      </c>
      <c r="C52" s="126"/>
    </row>
    <row r="53" spans="1:3" ht="15.75" customHeight="1">
      <c r="A53" s="16" t="s">
        <v>506</v>
      </c>
      <c r="B53" s="6" t="s">
        <v>82</v>
      </c>
      <c r="C53" s="126"/>
    </row>
    <row r="54" spans="1:3" ht="15.75" customHeight="1">
      <c r="A54" s="16" t="s">
        <v>504</v>
      </c>
      <c r="B54" s="6" t="s">
        <v>82</v>
      </c>
      <c r="C54" s="126"/>
    </row>
    <row r="55" spans="1:3" ht="15.75" customHeight="1">
      <c r="A55" s="16" t="s">
        <v>503</v>
      </c>
      <c r="B55" s="6" t="s">
        <v>82</v>
      </c>
      <c r="C55" s="126"/>
    </row>
    <row r="56" spans="1:3" ht="15.75" customHeight="1">
      <c r="A56" s="16" t="s">
        <v>502</v>
      </c>
      <c r="B56" s="6" t="s">
        <v>82</v>
      </c>
      <c r="C56" s="126"/>
    </row>
    <row r="57" spans="1:3" ht="15.75" customHeight="1">
      <c r="A57" s="16" t="s">
        <v>497</v>
      </c>
      <c r="B57" s="6" t="s">
        <v>82</v>
      </c>
      <c r="C57" s="126"/>
    </row>
    <row r="58" spans="1:3" ht="15.75" customHeight="1">
      <c r="A58" s="16" t="s">
        <v>498</v>
      </c>
      <c r="B58" s="6" t="s">
        <v>82</v>
      </c>
      <c r="C58" s="126"/>
    </row>
    <row r="59" spans="1:3" ht="15.75" customHeight="1">
      <c r="A59" s="16" t="s">
        <v>499</v>
      </c>
      <c r="B59" s="6" t="s">
        <v>82</v>
      </c>
      <c r="C59" s="126"/>
    </row>
    <row r="60" spans="1:3" ht="15.75" customHeight="1">
      <c r="A60" s="16" t="s">
        <v>500</v>
      </c>
      <c r="B60" s="6" t="s">
        <v>82</v>
      </c>
      <c r="C60" s="126"/>
    </row>
    <row r="61" spans="1:3" ht="15.75" customHeight="1">
      <c r="A61" s="9" t="s">
        <v>405</v>
      </c>
      <c r="B61" s="10" t="s">
        <v>82</v>
      </c>
      <c r="C61" s="105">
        <f>SUM(C51:C60)</f>
        <v>0</v>
      </c>
    </row>
    <row r="62" spans="1:3" ht="15.75" customHeight="1">
      <c r="A62" s="16" t="s">
        <v>496</v>
      </c>
      <c r="B62" s="6" t="s">
        <v>83</v>
      </c>
      <c r="C62" s="126"/>
    </row>
    <row r="63" spans="1:3" ht="15.75" customHeight="1">
      <c r="A63" s="16" t="s">
        <v>505</v>
      </c>
      <c r="B63" s="6" t="s">
        <v>83</v>
      </c>
      <c r="C63" s="126"/>
    </row>
    <row r="64" spans="1:3" ht="15.75" customHeight="1">
      <c r="A64" s="16" t="s">
        <v>506</v>
      </c>
      <c r="B64" s="6" t="s">
        <v>83</v>
      </c>
      <c r="C64" s="126">
        <v>85002601</v>
      </c>
    </row>
    <row r="65" spans="1:3" ht="15.75" customHeight="1">
      <c r="A65" s="16" t="s">
        <v>504</v>
      </c>
      <c r="B65" s="6" t="s">
        <v>83</v>
      </c>
      <c r="C65" s="126">
        <v>46502000</v>
      </c>
    </row>
    <row r="66" spans="1:3" ht="15.75" customHeight="1">
      <c r="A66" s="16" t="s">
        <v>503</v>
      </c>
      <c r="B66" s="6" t="s">
        <v>83</v>
      </c>
      <c r="C66" s="126"/>
    </row>
    <row r="67" spans="1:3" ht="15.75" customHeight="1">
      <c r="A67" s="16" t="s">
        <v>502</v>
      </c>
      <c r="B67" s="6" t="s">
        <v>83</v>
      </c>
      <c r="C67" s="126"/>
    </row>
    <row r="68" spans="1:3" ht="15.75" customHeight="1">
      <c r="A68" s="16" t="s">
        <v>497</v>
      </c>
      <c r="B68" s="6" t="s">
        <v>83</v>
      </c>
      <c r="C68" s="126"/>
    </row>
    <row r="69" spans="1:3" ht="15.75" customHeight="1">
      <c r="A69" s="16" t="s">
        <v>498</v>
      </c>
      <c r="B69" s="6" t="s">
        <v>83</v>
      </c>
      <c r="C69" s="126"/>
    </row>
    <row r="70" spans="1:3" ht="15.75" customHeight="1">
      <c r="A70" s="16" t="s">
        <v>499</v>
      </c>
      <c r="B70" s="6" t="s">
        <v>83</v>
      </c>
      <c r="C70" s="126"/>
    </row>
    <row r="71" spans="1:3" ht="15.75" customHeight="1">
      <c r="A71" s="16" t="s">
        <v>500</v>
      </c>
      <c r="B71" s="6" t="s">
        <v>83</v>
      </c>
      <c r="C71" s="126"/>
    </row>
    <row r="72" spans="1:3" ht="15.75" customHeight="1">
      <c r="A72" s="9" t="s">
        <v>353</v>
      </c>
      <c r="B72" s="10" t="s">
        <v>83</v>
      </c>
      <c r="C72" s="105">
        <f>SUM(C62:C71)</f>
        <v>131504601</v>
      </c>
    </row>
    <row r="73" spans="1:3" ht="15.75" customHeight="1">
      <c r="A73" s="16" t="s">
        <v>507</v>
      </c>
      <c r="B73" s="5" t="s">
        <v>913</v>
      </c>
      <c r="C73" s="126"/>
    </row>
    <row r="74" spans="1:3" ht="15.75" customHeight="1">
      <c r="A74" s="16" t="s">
        <v>508</v>
      </c>
      <c r="B74" s="5" t="s">
        <v>913</v>
      </c>
      <c r="C74" s="126"/>
    </row>
    <row r="75" spans="1:3" ht="15.75" customHeight="1">
      <c r="A75" s="16" t="s">
        <v>516</v>
      </c>
      <c r="B75" s="5" t="s">
        <v>913</v>
      </c>
      <c r="C75" s="126"/>
    </row>
    <row r="76" spans="1:3" ht="15.75" customHeight="1">
      <c r="A76" s="5" t="s">
        <v>515</v>
      </c>
      <c r="B76" s="5" t="s">
        <v>913</v>
      </c>
      <c r="C76" s="126"/>
    </row>
    <row r="77" spans="1:3" ht="15.75" customHeight="1">
      <c r="A77" s="5" t="s">
        <v>514</v>
      </c>
      <c r="B77" s="5" t="s">
        <v>913</v>
      </c>
      <c r="C77" s="126"/>
    </row>
    <row r="78" spans="1:3" ht="15.75" customHeight="1">
      <c r="A78" s="5" t="s">
        <v>513</v>
      </c>
      <c r="B78" s="5" t="s">
        <v>913</v>
      </c>
      <c r="C78" s="126"/>
    </row>
    <row r="79" spans="1:3" ht="15.75" customHeight="1">
      <c r="A79" s="16" t="s">
        <v>512</v>
      </c>
      <c r="B79" s="5" t="s">
        <v>913</v>
      </c>
      <c r="C79" s="126"/>
    </row>
    <row r="80" spans="1:3" ht="15.75" customHeight="1">
      <c r="A80" s="16" t="s">
        <v>517</v>
      </c>
      <c r="B80" s="5" t="s">
        <v>913</v>
      </c>
      <c r="C80" s="126"/>
    </row>
    <row r="81" spans="1:3" ht="15.75" customHeight="1">
      <c r="A81" s="16" t="s">
        <v>509</v>
      </c>
      <c r="B81" s="5" t="s">
        <v>913</v>
      </c>
      <c r="C81" s="126"/>
    </row>
    <row r="82" spans="1:3" ht="15.75" customHeight="1">
      <c r="A82" s="16" t="s">
        <v>510</v>
      </c>
      <c r="B82" s="5" t="s">
        <v>913</v>
      </c>
      <c r="C82" s="126"/>
    </row>
    <row r="83" spans="1:3" ht="15.75" customHeight="1">
      <c r="A83" s="9" t="s">
        <v>437</v>
      </c>
      <c r="B83" s="9" t="s">
        <v>913</v>
      </c>
      <c r="C83" s="127">
        <f>SUM(C73:C82)</f>
        <v>0</v>
      </c>
    </row>
    <row r="84" spans="1:3" ht="15.75" customHeight="1">
      <c r="A84" s="16" t="s">
        <v>939</v>
      </c>
      <c r="B84" s="5" t="s">
        <v>911</v>
      </c>
      <c r="C84" s="126"/>
    </row>
    <row r="85" spans="1:3" ht="15.75" customHeight="1">
      <c r="A85" s="16" t="s">
        <v>508</v>
      </c>
      <c r="B85" s="5" t="s">
        <v>911</v>
      </c>
      <c r="C85" s="126"/>
    </row>
    <row r="86" spans="1:3" ht="15.75" customHeight="1">
      <c r="A86" s="16" t="s">
        <v>516</v>
      </c>
      <c r="B86" s="5" t="s">
        <v>911</v>
      </c>
      <c r="C86" s="126"/>
    </row>
    <row r="87" spans="1:3" ht="15.75" customHeight="1">
      <c r="A87" s="5" t="s">
        <v>515</v>
      </c>
      <c r="B87" s="5" t="s">
        <v>911</v>
      </c>
      <c r="C87" s="126"/>
    </row>
    <row r="88" spans="1:3" ht="15.75" customHeight="1">
      <c r="A88" s="5" t="s">
        <v>514</v>
      </c>
      <c r="B88" s="5" t="s">
        <v>911</v>
      </c>
      <c r="C88" s="126"/>
    </row>
    <row r="89" spans="1:3" ht="15.75" customHeight="1">
      <c r="A89" s="5" t="s">
        <v>513</v>
      </c>
      <c r="B89" s="5" t="s">
        <v>911</v>
      </c>
      <c r="C89" s="126"/>
    </row>
    <row r="90" spans="1:3" ht="15.75" customHeight="1">
      <c r="A90" s="16" t="s">
        <v>512</v>
      </c>
      <c r="B90" s="5" t="s">
        <v>911</v>
      </c>
      <c r="C90" s="126"/>
    </row>
    <row r="91" spans="1:3" ht="15.75" customHeight="1">
      <c r="A91" s="16" t="s">
        <v>511</v>
      </c>
      <c r="B91" s="5" t="s">
        <v>911</v>
      </c>
      <c r="C91" s="126"/>
    </row>
    <row r="92" spans="1:3" ht="15.75" customHeight="1">
      <c r="A92" s="16" t="s">
        <v>509</v>
      </c>
      <c r="B92" s="5" t="s">
        <v>911</v>
      </c>
      <c r="C92" s="126"/>
    </row>
    <row r="93" spans="1:3" ht="15.75" customHeight="1">
      <c r="A93" s="16" t="s">
        <v>510</v>
      </c>
      <c r="B93" s="5" t="s">
        <v>911</v>
      </c>
      <c r="C93" s="126"/>
    </row>
    <row r="94" spans="1:3" ht="15.75" customHeight="1">
      <c r="A94" s="19" t="s">
        <v>438</v>
      </c>
      <c r="B94" s="9" t="s">
        <v>911</v>
      </c>
      <c r="C94" s="105">
        <f>SUM(C84:C93)</f>
        <v>0</v>
      </c>
    </row>
    <row r="95" spans="1:3" ht="15.75" customHeight="1">
      <c r="A95" s="16" t="s">
        <v>507</v>
      </c>
      <c r="B95" s="5" t="s">
        <v>914</v>
      </c>
      <c r="C95" s="126"/>
    </row>
    <row r="96" spans="1:3" ht="15.75" customHeight="1">
      <c r="A96" s="16" t="s">
        <v>508</v>
      </c>
      <c r="B96" s="5" t="s">
        <v>914</v>
      </c>
      <c r="C96" s="126"/>
    </row>
    <row r="97" spans="1:3" ht="15.75" customHeight="1">
      <c r="A97" s="16" t="s">
        <v>516</v>
      </c>
      <c r="B97" s="5" t="s">
        <v>914</v>
      </c>
      <c r="C97" s="126">
        <v>67200</v>
      </c>
    </row>
    <row r="98" spans="1:3" ht="15.75" customHeight="1">
      <c r="A98" s="5" t="s">
        <v>515</v>
      </c>
      <c r="B98" s="5" t="s">
        <v>914</v>
      </c>
      <c r="C98" s="126"/>
    </row>
    <row r="99" spans="1:3" ht="15.75" customHeight="1">
      <c r="A99" s="5" t="s">
        <v>514</v>
      </c>
      <c r="B99" s="5" t="s">
        <v>914</v>
      </c>
      <c r="C99" s="126"/>
    </row>
    <row r="100" spans="1:3" ht="15.75" customHeight="1">
      <c r="A100" s="5" t="s">
        <v>513</v>
      </c>
      <c r="B100" s="5" t="s">
        <v>914</v>
      </c>
      <c r="C100" s="126"/>
    </row>
    <row r="101" spans="1:3" ht="15.75" customHeight="1">
      <c r="A101" s="16" t="s">
        <v>512</v>
      </c>
      <c r="B101" s="5" t="s">
        <v>914</v>
      </c>
      <c r="C101" s="126"/>
    </row>
    <row r="102" spans="1:3" ht="15.75" customHeight="1">
      <c r="A102" s="16" t="s">
        <v>517</v>
      </c>
      <c r="B102" s="5" t="s">
        <v>914</v>
      </c>
      <c r="C102" s="126"/>
    </row>
    <row r="103" spans="1:3" ht="15.75" customHeight="1">
      <c r="A103" s="16" t="s">
        <v>509</v>
      </c>
      <c r="B103" s="5" t="s">
        <v>914</v>
      </c>
      <c r="C103" s="126"/>
    </row>
    <row r="104" spans="1:3" ht="15.75" customHeight="1">
      <c r="A104" s="16" t="s">
        <v>510</v>
      </c>
      <c r="B104" s="5" t="s">
        <v>914</v>
      </c>
      <c r="C104" s="126"/>
    </row>
    <row r="105" spans="1:3" ht="15.75" customHeight="1">
      <c r="A105" s="9" t="s">
        <v>439</v>
      </c>
      <c r="B105" s="9" t="s">
        <v>914</v>
      </c>
      <c r="C105" s="127">
        <f>SUM(C95:C104)</f>
        <v>67200</v>
      </c>
    </row>
    <row r="106" spans="1:3" ht="15.75" customHeight="1">
      <c r="A106" s="16" t="s">
        <v>507</v>
      </c>
      <c r="B106" s="5" t="s">
        <v>915</v>
      </c>
      <c r="C106" s="126"/>
    </row>
    <row r="107" spans="1:3" ht="15.75" customHeight="1">
      <c r="A107" s="16" t="s">
        <v>508</v>
      </c>
      <c r="B107" s="5" t="s">
        <v>915</v>
      </c>
      <c r="C107" s="126"/>
    </row>
    <row r="108" spans="1:3" ht="15.75" customHeight="1">
      <c r="A108" s="16" t="s">
        <v>516</v>
      </c>
      <c r="B108" s="5" t="s">
        <v>915</v>
      </c>
      <c r="C108" s="126">
        <v>500000</v>
      </c>
    </row>
    <row r="109" spans="1:3" ht="15.75" customHeight="1">
      <c r="A109" s="5" t="s">
        <v>515</v>
      </c>
      <c r="B109" s="5" t="s">
        <v>915</v>
      </c>
      <c r="C109" s="126"/>
    </row>
    <row r="110" spans="1:3" ht="15.75" customHeight="1">
      <c r="A110" s="5" t="s">
        <v>514</v>
      </c>
      <c r="B110" s="5" t="s">
        <v>915</v>
      </c>
      <c r="C110" s="126"/>
    </row>
    <row r="111" spans="1:3" ht="15.75" customHeight="1">
      <c r="A111" s="5" t="s">
        <v>513</v>
      </c>
      <c r="B111" s="5" t="s">
        <v>915</v>
      </c>
      <c r="C111" s="126"/>
    </row>
    <row r="112" spans="1:3" ht="15.75" customHeight="1">
      <c r="A112" s="16" t="s">
        <v>512</v>
      </c>
      <c r="B112" s="5" t="s">
        <v>915</v>
      </c>
      <c r="C112" s="126"/>
    </row>
    <row r="113" spans="1:3" ht="15.75" customHeight="1">
      <c r="A113" s="16" t="s">
        <v>511</v>
      </c>
      <c r="B113" s="5" t="s">
        <v>915</v>
      </c>
      <c r="C113" s="126"/>
    </row>
    <row r="114" spans="1:3" ht="15.75" customHeight="1">
      <c r="A114" s="16" t="s">
        <v>509</v>
      </c>
      <c r="B114" s="5" t="s">
        <v>915</v>
      </c>
      <c r="C114" s="126"/>
    </row>
    <row r="115" spans="1:3" ht="15.75" customHeight="1">
      <c r="A115" s="16" t="s">
        <v>510</v>
      </c>
      <c r="B115" s="5" t="s">
        <v>915</v>
      </c>
      <c r="C115" s="126"/>
    </row>
    <row r="116" spans="1:3" ht="15.75" customHeight="1">
      <c r="A116" s="19" t="s">
        <v>440</v>
      </c>
      <c r="B116" s="9" t="s">
        <v>915</v>
      </c>
      <c r="C116" s="105">
        <f>SUM(C106:C115)</f>
        <v>500000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C35"/>
  <sheetViews>
    <sheetView view="pageBreakPreview" zoomScale="90" zoomScaleSheetLayoutView="90" zoomScalePageLayoutView="0" workbookViewId="0" topLeftCell="A1">
      <selection activeCell="A3" sqref="A3:C3"/>
    </sheetView>
  </sheetViews>
  <sheetFormatPr defaultColWidth="9.140625" defaultRowHeight="15"/>
  <cols>
    <col min="1" max="1" width="72.421875" style="236" customWidth="1"/>
    <col min="2" max="2" width="8.8515625" style="236" customWidth="1"/>
    <col min="3" max="3" width="26.421875" style="236" customWidth="1"/>
    <col min="4" max="16384" width="8.8515625" style="236" customWidth="1"/>
  </cols>
  <sheetData>
    <row r="1" spans="1:3" ht="13.5">
      <c r="A1" s="324" t="s">
        <v>1016</v>
      </c>
      <c r="B1" s="324"/>
      <c r="C1" s="324"/>
    </row>
    <row r="2" spans="1:3" ht="38.25" customHeight="1">
      <c r="A2" s="318" t="s">
        <v>995</v>
      </c>
      <c r="B2" s="323"/>
      <c r="C2" s="323"/>
    </row>
    <row r="3" spans="1:3" ht="13.5">
      <c r="A3" s="289" t="s">
        <v>940</v>
      </c>
      <c r="B3" s="323"/>
      <c r="C3" s="323"/>
    </row>
    <row r="4" spans="1:3" ht="13.5">
      <c r="A4" s="238"/>
      <c r="B4" s="238"/>
      <c r="C4" s="238"/>
    </row>
    <row r="5" spans="1:3" ht="30" customHeight="1">
      <c r="A5" s="235" t="s">
        <v>527</v>
      </c>
      <c r="B5" s="3" t="s">
        <v>758</v>
      </c>
      <c r="C5" s="239" t="s">
        <v>576</v>
      </c>
    </row>
    <row r="6" spans="1:3" ht="30" customHeight="1">
      <c r="A6" s="5" t="s">
        <v>408</v>
      </c>
      <c r="B6" s="5" t="s">
        <v>93</v>
      </c>
      <c r="C6" s="128">
        <v>36916707</v>
      </c>
    </row>
    <row r="7" spans="1:3" ht="30" customHeight="1">
      <c r="A7" s="5" t="s">
        <v>409</v>
      </c>
      <c r="B7" s="5" t="s">
        <v>93</v>
      </c>
      <c r="C7" s="128">
        <v>0</v>
      </c>
    </row>
    <row r="8" spans="1:3" ht="30" customHeight="1">
      <c r="A8" s="5" t="s">
        <v>410</v>
      </c>
      <c r="B8" s="5" t="s">
        <v>93</v>
      </c>
      <c r="C8" s="128">
        <v>0</v>
      </c>
    </row>
    <row r="9" spans="1:3" ht="30" customHeight="1">
      <c r="A9" s="5" t="s">
        <v>411</v>
      </c>
      <c r="B9" s="5" t="s">
        <v>93</v>
      </c>
      <c r="C9" s="128">
        <v>353545</v>
      </c>
    </row>
    <row r="10" spans="1:3" ht="30" customHeight="1">
      <c r="A10" s="9" t="s">
        <v>358</v>
      </c>
      <c r="B10" s="10" t="s">
        <v>93</v>
      </c>
      <c r="C10" s="127">
        <f>SUM(C6:C9)</f>
        <v>37270252</v>
      </c>
    </row>
    <row r="11" spans="1:3" ht="30" customHeight="1">
      <c r="A11" s="5" t="s">
        <v>359</v>
      </c>
      <c r="B11" s="10" t="s">
        <v>94</v>
      </c>
      <c r="C11" s="127">
        <f>SUM(C12:C13)</f>
        <v>14200348</v>
      </c>
    </row>
    <row r="12" spans="1:3" ht="43.5" customHeight="1">
      <c r="A12" s="50" t="s">
        <v>95</v>
      </c>
      <c r="B12" s="50" t="s">
        <v>94</v>
      </c>
      <c r="C12" s="129">
        <v>14200348</v>
      </c>
    </row>
    <row r="13" spans="1:3" ht="41.25" customHeight="1">
      <c r="A13" s="50" t="s">
        <v>96</v>
      </c>
      <c r="B13" s="50" t="s">
        <v>94</v>
      </c>
      <c r="C13" s="129">
        <v>0</v>
      </c>
    </row>
    <row r="14" spans="1:3" ht="30" customHeight="1">
      <c r="A14" s="9" t="s">
        <v>361</v>
      </c>
      <c r="B14" s="10" t="s">
        <v>100</v>
      </c>
      <c r="C14" s="127">
        <f>SUM(C15:C18)</f>
        <v>170334</v>
      </c>
    </row>
    <row r="15" spans="1:3" ht="30" customHeight="1">
      <c r="A15" s="50" t="s">
        <v>101</v>
      </c>
      <c r="B15" s="50" t="s">
        <v>100</v>
      </c>
      <c r="C15" s="129"/>
    </row>
    <row r="16" spans="1:3" ht="30" customHeight="1">
      <c r="A16" s="50" t="s">
        <v>102</v>
      </c>
      <c r="B16" s="50" t="s">
        <v>100</v>
      </c>
      <c r="C16" s="129">
        <v>170334</v>
      </c>
    </row>
    <row r="17" spans="1:3" ht="30" customHeight="1">
      <c r="A17" s="50" t="s">
        <v>103</v>
      </c>
      <c r="B17" s="50" t="s">
        <v>100</v>
      </c>
      <c r="C17" s="129">
        <v>0</v>
      </c>
    </row>
    <row r="18" spans="1:3" ht="30" customHeight="1">
      <c r="A18" s="50" t="s">
        <v>104</v>
      </c>
      <c r="B18" s="50" t="s">
        <v>100</v>
      </c>
      <c r="C18" s="129">
        <v>0</v>
      </c>
    </row>
    <row r="19" spans="1:3" ht="30" customHeight="1">
      <c r="A19" s="9" t="s">
        <v>416</v>
      </c>
      <c r="B19" s="10" t="s">
        <v>105</v>
      </c>
      <c r="C19" s="127">
        <f>SUM(C20:C21)</f>
        <v>311300</v>
      </c>
    </row>
    <row r="20" spans="1:3" ht="30" customHeight="1">
      <c r="A20" s="50" t="s">
        <v>113</v>
      </c>
      <c r="B20" s="50" t="s">
        <v>105</v>
      </c>
      <c r="C20" s="240">
        <v>311300</v>
      </c>
    </row>
    <row r="21" spans="1:3" ht="30" customHeight="1">
      <c r="A21" s="50" t="s">
        <v>114</v>
      </c>
      <c r="B21" s="50" t="s">
        <v>105</v>
      </c>
      <c r="C21" s="240"/>
    </row>
    <row r="22" spans="1:3" ht="30" customHeight="1">
      <c r="A22" s="9" t="s">
        <v>388</v>
      </c>
      <c r="B22" s="10" t="s">
        <v>121</v>
      </c>
      <c r="C22" s="127">
        <f>SUM(C11+C14+C19)</f>
        <v>14681982</v>
      </c>
    </row>
    <row r="23" spans="1:3" ht="30" customHeight="1">
      <c r="A23" s="5" t="s">
        <v>417</v>
      </c>
      <c r="B23" s="5" t="s">
        <v>122</v>
      </c>
      <c r="C23" s="128">
        <v>0</v>
      </c>
    </row>
    <row r="24" spans="1:3" ht="30" customHeight="1">
      <c r="A24" s="5" t="s">
        <v>419</v>
      </c>
      <c r="B24" s="5" t="s">
        <v>122</v>
      </c>
      <c r="C24" s="128">
        <v>0</v>
      </c>
    </row>
    <row r="25" spans="1:3" ht="30" customHeight="1">
      <c r="A25" s="5" t="s">
        <v>420</v>
      </c>
      <c r="B25" s="5" t="s">
        <v>122</v>
      </c>
      <c r="C25" s="128">
        <v>0</v>
      </c>
    </row>
    <row r="26" spans="1:3" ht="30" customHeight="1">
      <c r="A26" s="5" t="s">
        <v>421</v>
      </c>
      <c r="B26" s="5" t="s">
        <v>122</v>
      </c>
      <c r="C26" s="128">
        <v>0</v>
      </c>
    </row>
    <row r="27" spans="1:3" ht="30" customHeight="1">
      <c r="A27" s="5" t="s">
        <v>423</v>
      </c>
      <c r="B27" s="5" t="s">
        <v>122</v>
      </c>
      <c r="C27" s="128">
        <v>0</v>
      </c>
    </row>
    <row r="28" spans="1:3" ht="30" customHeight="1">
      <c r="A28" s="5" t="s">
        <v>424</v>
      </c>
      <c r="B28" s="5" t="s">
        <v>122</v>
      </c>
      <c r="C28" s="128">
        <v>0</v>
      </c>
    </row>
    <row r="29" spans="1:3" ht="30" customHeight="1">
      <c r="A29" s="5" t="s">
        <v>425</v>
      </c>
      <c r="B29" s="5" t="s">
        <v>122</v>
      </c>
      <c r="C29" s="128">
        <v>0</v>
      </c>
    </row>
    <row r="30" spans="1:3" ht="30" customHeight="1">
      <c r="A30" s="5" t="s">
        <v>426</v>
      </c>
      <c r="B30" s="5" t="s">
        <v>122</v>
      </c>
      <c r="C30" s="128">
        <v>0</v>
      </c>
    </row>
    <row r="31" spans="1:3" ht="30" customHeight="1">
      <c r="A31" s="5" t="s">
        <v>427</v>
      </c>
      <c r="B31" s="5" t="s">
        <v>122</v>
      </c>
      <c r="C31" s="128">
        <v>0</v>
      </c>
    </row>
    <row r="32" spans="1:3" ht="30" customHeight="1">
      <c r="A32" s="5" t="s">
        <v>978</v>
      </c>
      <c r="B32" s="5" t="s">
        <v>122</v>
      </c>
      <c r="C32" s="128">
        <v>310000</v>
      </c>
    </row>
    <row r="33" spans="1:3" ht="30" customHeight="1">
      <c r="A33" s="5" t="s">
        <v>952</v>
      </c>
      <c r="B33" s="5" t="s">
        <v>122</v>
      </c>
      <c r="C33" s="128"/>
    </row>
    <row r="34" spans="1:3" ht="30" customHeight="1">
      <c r="A34" s="5" t="s">
        <v>428</v>
      </c>
      <c r="B34" s="5" t="s">
        <v>122</v>
      </c>
      <c r="C34" s="128">
        <v>289537</v>
      </c>
    </row>
    <row r="35" spans="1:3" ht="30" customHeight="1">
      <c r="A35" s="9" t="s">
        <v>363</v>
      </c>
      <c r="B35" s="10" t="s">
        <v>122</v>
      </c>
      <c r="C35" s="127">
        <f>SUM(C23:C34)</f>
        <v>599537</v>
      </c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C80"/>
  <sheetViews>
    <sheetView view="pageBreakPreview" zoomScale="120" zoomScaleSheetLayoutView="120" zoomScalePageLayoutView="0" workbookViewId="0" topLeftCell="A1">
      <selection activeCell="A2" sqref="A2:B2"/>
    </sheetView>
  </sheetViews>
  <sheetFormatPr defaultColWidth="9.140625" defaultRowHeight="15"/>
  <cols>
    <col min="1" max="1" width="76.00390625" style="236" customWidth="1"/>
    <col min="2" max="2" width="17.8515625" style="236" customWidth="1"/>
    <col min="3" max="16384" width="8.8515625" style="236" customWidth="1"/>
  </cols>
  <sheetData>
    <row r="1" spans="1:2" ht="13.5">
      <c r="A1" s="326" t="s">
        <v>1017</v>
      </c>
      <c r="B1" s="326"/>
    </row>
    <row r="2" spans="1:2" ht="27.75" customHeight="1">
      <c r="A2" s="325" t="s">
        <v>994</v>
      </c>
      <c r="B2" s="325"/>
    </row>
    <row r="3" spans="1:2" ht="23.25" customHeight="1">
      <c r="A3" s="289" t="s">
        <v>922</v>
      </c>
      <c r="B3" s="289"/>
    </row>
    <row r="4" ht="13.5">
      <c r="A4" s="236" t="s">
        <v>945</v>
      </c>
    </row>
    <row r="5" spans="1:3" ht="13.5" customHeight="1">
      <c r="A5" s="241" t="s">
        <v>527</v>
      </c>
      <c r="B5" s="96" t="s">
        <v>982</v>
      </c>
      <c r="C5" s="238"/>
    </row>
    <row r="6" spans="1:3" ht="13.5" customHeight="1">
      <c r="A6" s="242" t="s">
        <v>718</v>
      </c>
      <c r="B6" s="243">
        <v>334976694</v>
      </c>
      <c r="C6" s="238"/>
    </row>
    <row r="7" spans="1:3" ht="13.5" customHeight="1">
      <c r="A7" s="242" t="s">
        <v>719</v>
      </c>
      <c r="B7" s="243">
        <v>299607953</v>
      </c>
      <c r="C7" s="238"/>
    </row>
    <row r="8" spans="1:3" ht="13.5" customHeight="1">
      <c r="A8" s="244" t="s">
        <v>720</v>
      </c>
      <c r="B8" s="245">
        <f>B6-B7</f>
        <v>35368741</v>
      </c>
      <c r="C8" s="238"/>
    </row>
    <row r="9" spans="1:3" ht="13.5" customHeight="1">
      <c r="A9" s="242" t="s">
        <v>721</v>
      </c>
      <c r="B9" s="243">
        <v>34834926</v>
      </c>
      <c r="C9" s="238"/>
    </row>
    <row r="10" spans="1:3" ht="13.5" customHeight="1">
      <c r="A10" s="242" t="s">
        <v>722</v>
      </c>
      <c r="B10" s="243">
        <v>1588793</v>
      </c>
      <c r="C10" s="238"/>
    </row>
    <row r="11" spans="1:3" ht="13.5" customHeight="1">
      <c r="A11" s="244" t="s">
        <v>723</v>
      </c>
      <c r="B11" s="245">
        <f>B9-B10</f>
        <v>33246133</v>
      </c>
      <c r="C11" s="238"/>
    </row>
    <row r="12" spans="1:3" ht="13.5" customHeight="1">
      <c r="A12" s="246" t="s">
        <v>724</v>
      </c>
      <c r="B12" s="247">
        <f>B8+B11</f>
        <v>68614874</v>
      </c>
      <c r="C12" s="238"/>
    </row>
    <row r="13" spans="1:3" ht="13.5" customHeight="1">
      <c r="A13" s="242" t="s">
        <v>725</v>
      </c>
      <c r="B13" s="243">
        <v>0</v>
      </c>
      <c r="C13" s="238"/>
    </row>
    <row r="14" spans="1:3" ht="13.5" customHeight="1">
      <c r="A14" s="242" t="s">
        <v>726</v>
      </c>
      <c r="B14" s="243">
        <v>0</v>
      </c>
      <c r="C14" s="238"/>
    </row>
    <row r="15" spans="1:3" ht="13.5" customHeight="1">
      <c r="A15" s="244" t="s">
        <v>727</v>
      </c>
      <c r="B15" s="245">
        <f>B13-B14</f>
        <v>0</v>
      </c>
      <c r="C15" s="238"/>
    </row>
    <row r="16" spans="1:3" ht="13.5" customHeight="1">
      <c r="A16" s="242" t="s">
        <v>728</v>
      </c>
      <c r="B16" s="243">
        <v>0</v>
      </c>
      <c r="C16" s="238"/>
    </row>
    <row r="17" spans="1:3" ht="13.5" customHeight="1">
      <c r="A17" s="242" t="s">
        <v>729</v>
      </c>
      <c r="B17" s="243">
        <v>0</v>
      </c>
      <c r="C17" s="238"/>
    </row>
    <row r="18" spans="1:3" ht="13.5" customHeight="1">
      <c r="A18" s="244" t="s">
        <v>730</v>
      </c>
      <c r="B18" s="245">
        <f>B16-B17</f>
        <v>0</v>
      </c>
      <c r="C18" s="238"/>
    </row>
    <row r="19" spans="1:3" ht="13.5" customHeight="1">
      <c r="A19" s="165" t="s">
        <v>731</v>
      </c>
      <c r="B19" s="248">
        <f>B15+B18</f>
        <v>0</v>
      </c>
      <c r="C19" s="238"/>
    </row>
    <row r="20" spans="1:3" ht="13.5" customHeight="1">
      <c r="A20" s="244" t="s">
        <v>732</v>
      </c>
      <c r="B20" s="245">
        <f>B12+B19</f>
        <v>68614874</v>
      </c>
      <c r="C20" s="238"/>
    </row>
    <row r="21" spans="1:3" ht="13.5" customHeight="1">
      <c r="A21" s="246" t="s">
        <v>733</v>
      </c>
      <c r="B21" s="247">
        <v>34803892</v>
      </c>
      <c r="C21" s="238"/>
    </row>
    <row r="22" spans="1:3" ht="13.5" customHeight="1">
      <c r="A22" s="246" t="s">
        <v>734</v>
      </c>
      <c r="B22" s="247">
        <f>B12-B21</f>
        <v>33810982</v>
      </c>
      <c r="C22" s="238"/>
    </row>
    <row r="23" spans="1:3" ht="13.5" customHeight="1">
      <c r="A23" s="165" t="s">
        <v>735</v>
      </c>
      <c r="B23" s="248">
        <f>B19*0.1</f>
        <v>0</v>
      </c>
      <c r="C23" s="238"/>
    </row>
    <row r="24" spans="1:3" ht="13.5" customHeight="1">
      <c r="A24" s="165" t="s">
        <v>736</v>
      </c>
      <c r="B24" s="248">
        <f>B19-B23</f>
        <v>0</v>
      </c>
      <c r="C24" s="238"/>
    </row>
    <row r="25" spans="1:3" ht="13.5" customHeight="1">
      <c r="A25" s="249" t="s">
        <v>737</v>
      </c>
      <c r="B25" s="250">
        <v>0</v>
      </c>
      <c r="C25" s="238"/>
    </row>
    <row r="26" spans="1:3" ht="13.5" customHeight="1">
      <c r="A26" s="238"/>
      <c r="B26" s="238"/>
      <c r="C26" s="238"/>
    </row>
    <row r="27" spans="1:3" ht="13.5">
      <c r="A27" s="238"/>
      <c r="B27" s="238"/>
      <c r="C27" s="238"/>
    </row>
    <row r="28" spans="1:3" ht="13.5">
      <c r="A28" s="238"/>
      <c r="B28" s="238"/>
      <c r="C28" s="238"/>
    </row>
    <row r="29" spans="1:3" ht="13.5">
      <c r="A29" s="238"/>
      <c r="B29" s="238"/>
      <c r="C29" s="238"/>
    </row>
    <row r="30" spans="1:3" ht="13.5">
      <c r="A30" s="238"/>
      <c r="B30" s="238"/>
      <c r="C30" s="238"/>
    </row>
    <row r="31" spans="1:3" ht="13.5">
      <c r="A31" s="238"/>
      <c r="B31" s="238"/>
      <c r="C31" s="238"/>
    </row>
    <row r="32" spans="1:3" ht="13.5">
      <c r="A32" s="238"/>
      <c r="B32" s="238"/>
      <c r="C32" s="238"/>
    </row>
    <row r="33" spans="1:3" ht="13.5">
      <c r="A33" s="238"/>
      <c r="B33" s="238"/>
      <c r="C33" s="238"/>
    </row>
    <row r="34" spans="1:3" ht="13.5">
      <c r="A34" s="238"/>
      <c r="B34" s="238"/>
      <c r="C34" s="238"/>
    </row>
    <row r="35" spans="1:3" ht="13.5">
      <c r="A35" s="238"/>
      <c r="B35" s="238"/>
      <c r="C35" s="238"/>
    </row>
    <row r="36" spans="1:3" ht="13.5">
      <c r="A36" s="238"/>
      <c r="B36" s="238"/>
      <c r="C36" s="238"/>
    </row>
    <row r="37" spans="1:3" ht="13.5">
      <c r="A37" s="238"/>
      <c r="B37" s="238"/>
      <c r="C37" s="238"/>
    </row>
    <row r="38" spans="1:3" ht="13.5">
      <c r="A38" s="238"/>
      <c r="B38" s="238"/>
      <c r="C38" s="238"/>
    </row>
    <row r="39" spans="1:3" ht="13.5">
      <c r="A39" s="238"/>
      <c r="B39" s="238"/>
      <c r="C39" s="238"/>
    </row>
    <row r="40" spans="1:3" ht="13.5">
      <c r="A40" s="238"/>
      <c r="B40" s="238"/>
      <c r="C40" s="238"/>
    </row>
    <row r="41" spans="1:3" ht="13.5">
      <c r="A41" s="238"/>
      <c r="B41" s="238"/>
      <c r="C41" s="238"/>
    </row>
    <row r="42" spans="1:3" ht="13.5">
      <c r="A42" s="238"/>
      <c r="B42" s="238"/>
      <c r="C42" s="238"/>
    </row>
    <row r="43" spans="1:3" ht="13.5">
      <c r="A43" s="238"/>
      <c r="B43" s="238"/>
      <c r="C43" s="238"/>
    </row>
    <row r="44" spans="1:3" ht="13.5">
      <c r="A44" s="238"/>
      <c r="B44" s="238"/>
      <c r="C44" s="238"/>
    </row>
    <row r="45" spans="1:3" ht="13.5">
      <c r="A45" s="238"/>
      <c r="B45" s="238"/>
      <c r="C45" s="238"/>
    </row>
    <row r="46" spans="1:3" ht="13.5">
      <c r="A46" s="238"/>
      <c r="B46" s="238"/>
      <c r="C46" s="238"/>
    </row>
    <row r="47" spans="1:3" ht="13.5">
      <c r="A47" s="238"/>
      <c r="B47" s="238"/>
      <c r="C47" s="238"/>
    </row>
    <row r="48" spans="1:3" ht="13.5">
      <c r="A48" s="238"/>
      <c r="B48" s="238"/>
      <c r="C48" s="238"/>
    </row>
    <row r="49" spans="1:3" ht="13.5">
      <c r="A49" s="238"/>
      <c r="B49" s="238"/>
      <c r="C49" s="238"/>
    </row>
    <row r="50" spans="1:3" ht="13.5">
      <c r="A50" s="238"/>
      <c r="B50" s="238"/>
      <c r="C50" s="238"/>
    </row>
    <row r="51" spans="1:3" ht="13.5">
      <c r="A51" s="238"/>
      <c r="B51" s="238"/>
      <c r="C51" s="238"/>
    </row>
    <row r="52" spans="1:3" ht="13.5">
      <c r="A52" s="238"/>
      <c r="B52" s="238"/>
      <c r="C52" s="238"/>
    </row>
    <row r="53" spans="1:3" ht="13.5">
      <c r="A53" s="238"/>
      <c r="B53" s="238"/>
      <c r="C53" s="238"/>
    </row>
    <row r="54" spans="1:3" ht="13.5">
      <c r="A54" s="238"/>
      <c r="B54" s="238"/>
      <c r="C54" s="238"/>
    </row>
    <row r="55" spans="1:3" ht="13.5">
      <c r="A55" s="238"/>
      <c r="B55" s="238"/>
      <c r="C55" s="238"/>
    </row>
    <row r="56" spans="1:3" ht="13.5">
      <c r="A56" s="238"/>
      <c r="B56" s="238"/>
      <c r="C56" s="238"/>
    </row>
    <row r="57" spans="1:3" ht="13.5">
      <c r="A57" s="238"/>
      <c r="B57" s="238"/>
      <c r="C57" s="238"/>
    </row>
    <row r="58" spans="1:3" ht="13.5">
      <c r="A58" s="238"/>
      <c r="B58" s="238"/>
      <c r="C58" s="238"/>
    </row>
    <row r="59" spans="1:3" ht="13.5">
      <c r="A59" s="238"/>
      <c r="B59" s="238"/>
      <c r="C59" s="238"/>
    </row>
    <row r="60" spans="1:3" ht="13.5">
      <c r="A60" s="238"/>
      <c r="B60" s="238"/>
      <c r="C60" s="238"/>
    </row>
    <row r="61" spans="1:3" ht="13.5">
      <c r="A61" s="238"/>
      <c r="B61" s="238"/>
      <c r="C61" s="238"/>
    </row>
    <row r="62" spans="1:3" ht="13.5">
      <c r="A62" s="238"/>
      <c r="B62" s="238"/>
      <c r="C62" s="238"/>
    </row>
    <row r="63" spans="1:3" ht="13.5">
      <c r="A63" s="238"/>
      <c r="B63" s="238"/>
      <c r="C63" s="238"/>
    </row>
    <row r="64" spans="1:3" ht="13.5">
      <c r="A64" s="238"/>
      <c r="B64" s="238"/>
      <c r="C64" s="238"/>
    </row>
    <row r="65" spans="1:3" ht="13.5">
      <c r="A65" s="238"/>
      <c r="B65" s="238"/>
      <c r="C65" s="238"/>
    </row>
    <row r="66" spans="1:3" ht="13.5">
      <c r="A66" s="238"/>
      <c r="B66" s="238"/>
      <c r="C66" s="238"/>
    </row>
    <row r="67" spans="1:3" ht="13.5">
      <c r="A67" s="238"/>
      <c r="B67" s="238"/>
      <c r="C67" s="238"/>
    </row>
    <row r="68" spans="1:3" ht="13.5">
      <c r="A68" s="238"/>
      <c r="B68" s="238"/>
      <c r="C68" s="238"/>
    </row>
    <row r="69" spans="1:3" ht="13.5">
      <c r="A69" s="238"/>
      <c r="B69" s="238"/>
      <c r="C69" s="238"/>
    </row>
    <row r="70" spans="1:3" ht="13.5">
      <c r="A70" s="238"/>
      <c r="B70" s="238"/>
      <c r="C70" s="238"/>
    </row>
    <row r="71" spans="1:3" ht="13.5">
      <c r="A71" s="238"/>
      <c r="B71" s="238"/>
      <c r="C71" s="238"/>
    </row>
    <row r="72" spans="1:3" ht="13.5">
      <c r="A72" s="238"/>
      <c r="B72" s="238"/>
      <c r="C72" s="238"/>
    </row>
    <row r="73" spans="1:3" ht="13.5">
      <c r="A73" s="238"/>
      <c r="B73" s="238"/>
      <c r="C73" s="238"/>
    </row>
    <row r="74" spans="1:3" ht="13.5">
      <c r="A74" s="238"/>
      <c r="B74" s="238"/>
      <c r="C74" s="238"/>
    </row>
    <row r="75" spans="1:3" ht="13.5">
      <c r="A75" s="238"/>
      <c r="B75" s="238"/>
      <c r="C75" s="238"/>
    </row>
    <row r="76" spans="1:3" ht="13.5">
      <c r="A76" s="238"/>
      <c r="B76" s="238"/>
      <c r="C76" s="238"/>
    </row>
    <row r="77" spans="1:3" ht="13.5">
      <c r="A77" s="238"/>
      <c r="B77" s="238"/>
      <c r="C77" s="238"/>
    </row>
    <row r="78" spans="1:3" ht="13.5">
      <c r="A78" s="238"/>
      <c r="B78" s="238"/>
      <c r="C78" s="238"/>
    </row>
    <row r="79" spans="1:3" ht="13.5">
      <c r="A79" s="238"/>
      <c r="B79" s="238"/>
      <c r="C79" s="238"/>
    </row>
    <row r="80" spans="1:3" ht="13.5">
      <c r="A80" s="238"/>
      <c r="B80" s="238"/>
      <c r="C80" s="238"/>
    </row>
  </sheetData>
  <sheetProtection/>
  <mergeCells count="3">
    <mergeCell ref="A2:B2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D38"/>
  <sheetViews>
    <sheetView view="pageBreakPreview" zoomScale="140" zoomScaleSheetLayoutView="140" zoomScalePageLayoutView="0" workbookViewId="0" topLeftCell="A1">
      <selection activeCell="A3" sqref="A3:D3"/>
    </sheetView>
  </sheetViews>
  <sheetFormatPr defaultColWidth="9.140625" defaultRowHeight="15"/>
  <cols>
    <col min="1" max="1" width="82.7109375" style="236" customWidth="1"/>
    <col min="2" max="2" width="14.8515625" style="236" bestFit="1" customWidth="1"/>
    <col min="3" max="3" width="14.421875" style="236" customWidth="1"/>
    <col min="4" max="4" width="14.8515625" style="236" bestFit="1" customWidth="1"/>
    <col min="5" max="16384" width="8.8515625" style="236" customWidth="1"/>
  </cols>
  <sheetData>
    <row r="1" spans="1:4" ht="13.5">
      <c r="A1" s="326" t="s">
        <v>1018</v>
      </c>
      <c r="B1" s="326"/>
      <c r="C1" s="326"/>
      <c r="D1" s="326"/>
    </row>
    <row r="2" spans="1:4" ht="21" customHeight="1">
      <c r="A2" s="325" t="s">
        <v>994</v>
      </c>
      <c r="B2" s="323"/>
      <c r="C2" s="323"/>
      <c r="D2" s="323"/>
    </row>
    <row r="3" spans="1:4" ht="21" customHeight="1">
      <c r="A3" s="289" t="s">
        <v>921</v>
      </c>
      <c r="B3" s="323"/>
      <c r="C3" s="323"/>
      <c r="D3" s="323"/>
    </row>
    <row r="4" spans="1:4" ht="18">
      <c r="A4" s="190" t="s">
        <v>945</v>
      </c>
      <c r="B4" s="237"/>
      <c r="C4" s="237"/>
      <c r="D4" s="237"/>
    </row>
    <row r="5" spans="1:4" ht="13.5">
      <c r="A5" s="238" t="s">
        <v>708</v>
      </c>
      <c r="B5" s="238"/>
      <c r="C5" s="238" t="s">
        <v>945</v>
      </c>
      <c r="D5" s="238"/>
    </row>
    <row r="6" spans="1:4" ht="39">
      <c r="A6" s="235" t="s">
        <v>527</v>
      </c>
      <c r="B6" s="160" t="s">
        <v>996</v>
      </c>
      <c r="C6" s="160" t="s">
        <v>681</v>
      </c>
      <c r="D6" s="160" t="s">
        <v>997</v>
      </c>
    </row>
    <row r="7" spans="1:4" ht="13.5" customHeight="1">
      <c r="A7" s="242" t="s">
        <v>709</v>
      </c>
      <c r="B7" s="243">
        <v>56262626</v>
      </c>
      <c r="C7" s="243"/>
      <c r="D7" s="243">
        <v>54346699</v>
      </c>
    </row>
    <row r="8" spans="1:4" ht="13.5" customHeight="1">
      <c r="A8" s="242" t="s">
        <v>710</v>
      </c>
      <c r="B8" s="243">
        <v>36712963</v>
      </c>
      <c r="C8" s="243"/>
      <c r="D8" s="243">
        <v>48192865</v>
      </c>
    </row>
    <row r="9" spans="1:4" ht="13.5" customHeight="1">
      <c r="A9" s="242" t="s">
        <v>711</v>
      </c>
      <c r="B9" s="243">
        <v>10925378</v>
      </c>
      <c r="C9" s="243"/>
      <c r="D9" s="243">
        <v>14066671</v>
      </c>
    </row>
    <row r="10" spans="1:4" ht="13.5" customHeight="1">
      <c r="A10" s="244" t="s">
        <v>970</v>
      </c>
      <c r="B10" s="245">
        <f>SUM(B7:B9)</f>
        <v>103900967</v>
      </c>
      <c r="C10" s="243">
        <f>+C10:CC10:C35</f>
        <v>0</v>
      </c>
      <c r="D10" s="245">
        <f>SUM(D7:D9)</f>
        <v>116606235</v>
      </c>
    </row>
    <row r="11" spans="1:4" ht="13.5" customHeight="1">
      <c r="A11" s="242" t="s">
        <v>712</v>
      </c>
      <c r="B11" s="243">
        <v>46865913</v>
      </c>
      <c r="C11" s="243"/>
      <c r="D11" s="243">
        <v>42905275</v>
      </c>
    </row>
    <row r="12" spans="1:4" ht="13.5" customHeight="1">
      <c r="A12" s="242" t="s">
        <v>713</v>
      </c>
      <c r="B12" s="243">
        <v>2555738</v>
      </c>
      <c r="C12" s="243"/>
      <c r="D12" s="243">
        <v>769052</v>
      </c>
    </row>
    <row r="13" spans="1:4" ht="13.5" customHeight="1">
      <c r="A13" s="242" t="s">
        <v>941</v>
      </c>
      <c r="B13" s="243">
        <v>150000</v>
      </c>
      <c r="C13" s="243"/>
      <c r="D13" s="243">
        <v>403611188</v>
      </c>
    </row>
    <row r="14" spans="1:4" ht="13.5" customHeight="1">
      <c r="A14" s="242" t="s">
        <v>942</v>
      </c>
      <c r="B14" s="243">
        <v>5662242</v>
      </c>
      <c r="C14" s="243"/>
      <c r="D14" s="243">
        <v>23430423</v>
      </c>
    </row>
    <row r="15" spans="1:4" ht="13.5" customHeight="1">
      <c r="A15" s="244" t="s">
        <v>714</v>
      </c>
      <c r="B15" s="245">
        <f>SUM(B11:B14)</f>
        <v>55233893</v>
      </c>
      <c r="C15" s="243">
        <f>+C15:CC15:C41</f>
        <v>0</v>
      </c>
      <c r="D15" s="245">
        <f>SUM(D11:D14)</f>
        <v>470715938</v>
      </c>
    </row>
    <row r="16" spans="1:4" ht="13.5" customHeight="1">
      <c r="A16" s="242" t="s">
        <v>956</v>
      </c>
      <c r="B16" s="243">
        <v>20795495</v>
      </c>
      <c r="C16" s="243"/>
      <c r="D16" s="243">
        <v>10314774</v>
      </c>
    </row>
    <row r="17" spans="1:4" ht="13.5" customHeight="1">
      <c r="A17" s="242" t="s">
        <v>957</v>
      </c>
      <c r="B17" s="243">
        <v>64831236</v>
      </c>
      <c r="C17" s="243"/>
      <c r="D17" s="243">
        <v>49307400</v>
      </c>
    </row>
    <row r="18" spans="1:4" ht="13.5" customHeight="1">
      <c r="A18" s="242" t="s">
        <v>958</v>
      </c>
      <c r="B18" s="243"/>
      <c r="C18" s="243"/>
      <c r="D18" s="243"/>
    </row>
    <row r="19" spans="1:4" ht="13.5" customHeight="1">
      <c r="A19" s="242" t="s">
        <v>959</v>
      </c>
      <c r="B19" s="243">
        <v>0</v>
      </c>
      <c r="C19" s="243"/>
      <c r="D19" s="243">
        <v>0</v>
      </c>
    </row>
    <row r="20" spans="1:4" ht="13.5" customHeight="1">
      <c r="A20" s="244" t="s">
        <v>969</v>
      </c>
      <c r="B20" s="245">
        <f>SUM(B16:B19)</f>
        <v>85626731</v>
      </c>
      <c r="C20" s="243">
        <f>+C20:CC20:C46</f>
        <v>0</v>
      </c>
      <c r="D20" s="245">
        <f>SUM(D16:D19)</f>
        <v>59622174</v>
      </c>
    </row>
    <row r="21" spans="1:4" ht="13.5" customHeight="1">
      <c r="A21" s="242" t="s">
        <v>960</v>
      </c>
      <c r="B21" s="243">
        <v>36586553</v>
      </c>
      <c r="C21" s="243"/>
      <c r="D21" s="243">
        <v>41732142</v>
      </c>
    </row>
    <row r="22" spans="1:4" ht="13.5" customHeight="1">
      <c r="A22" s="242" t="s">
        <v>961</v>
      </c>
      <c r="B22" s="243">
        <v>11932200</v>
      </c>
      <c r="C22" s="243"/>
      <c r="D22" s="243">
        <v>9858710</v>
      </c>
    </row>
    <row r="23" spans="1:4" ht="13.5" customHeight="1">
      <c r="A23" s="242" t="s">
        <v>962</v>
      </c>
      <c r="B23" s="243">
        <v>7815374</v>
      </c>
      <c r="C23" s="243"/>
      <c r="D23" s="243">
        <v>7683742</v>
      </c>
    </row>
    <row r="24" spans="1:4" ht="13.5" customHeight="1">
      <c r="A24" s="244" t="s">
        <v>968</v>
      </c>
      <c r="B24" s="245">
        <f>SUM(B21:B23)</f>
        <v>56334127</v>
      </c>
      <c r="C24" s="243">
        <f>+C24:CC24:C50</f>
        <v>0</v>
      </c>
      <c r="D24" s="245">
        <f>SUM(D21:D23)</f>
        <v>59274594</v>
      </c>
    </row>
    <row r="25" spans="1:4" ht="13.5" customHeight="1">
      <c r="A25" s="244" t="s">
        <v>715</v>
      </c>
      <c r="B25" s="245">
        <v>44705305</v>
      </c>
      <c r="C25" s="243"/>
      <c r="D25" s="245">
        <v>56879699</v>
      </c>
    </row>
    <row r="26" spans="1:4" ht="13.5" customHeight="1">
      <c r="A26" s="244" t="s">
        <v>716</v>
      </c>
      <c r="B26" s="245">
        <v>33329804</v>
      </c>
      <c r="C26" s="243"/>
      <c r="D26" s="245">
        <v>35566871</v>
      </c>
    </row>
    <row r="27" spans="1:4" ht="26.25">
      <c r="A27" s="244" t="s">
        <v>717</v>
      </c>
      <c r="B27" s="245">
        <v>-60861107</v>
      </c>
      <c r="C27" s="243"/>
      <c r="D27" s="245">
        <v>375978835</v>
      </c>
    </row>
    <row r="28" spans="1:4" ht="13.5" customHeight="1">
      <c r="A28" s="242" t="s">
        <v>963</v>
      </c>
      <c r="B28" s="243"/>
      <c r="C28" s="243">
        <f>+C28:CC28:C54</f>
        <v>0</v>
      </c>
      <c r="D28" s="243"/>
    </row>
    <row r="29" spans="1:4" ht="13.5" customHeight="1">
      <c r="A29" s="242" t="s">
        <v>964</v>
      </c>
      <c r="B29" s="243"/>
      <c r="C29" s="243">
        <f>+C29:CC29:C55</f>
        <v>0</v>
      </c>
      <c r="D29" s="243"/>
    </row>
    <row r="30" spans="1:4" ht="13.5" customHeight="1">
      <c r="A30" s="242" t="s">
        <v>965</v>
      </c>
      <c r="B30" s="243"/>
      <c r="C30" s="243">
        <v>0</v>
      </c>
      <c r="D30" s="243"/>
    </row>
    <row r="31" spans="1:4" ht="13.5" customHeight="1">
      <c r="A31" s="242" t="s">
        <v>967</v>
      </c>
      <c r="B31" s="243">
        <v>689267</v>
      </c>
      <c r="C31" s="243"/>
      <c r="D31" s="243">
        <v>8776</v>
      </c>
    </row>
    <row r="32" spans="1:4" ht="13.5" customHeight="1">
      <c r="A32" s="244" t="s">
        <v>966</v>
      </c>
      <c r="B32" s="245">
        <v>689267</v>
      </c>
      <c r="C32" s="243">
        <f>+C32:CC32:C58</f>
        <v>0</v>
      </c>
      <c r="D32" s="245">
        <v>8776</v>
      </c>
    </row>
    <row r="33" spans="1:4" ht="13.5" customHeight="1">
      <c r="A33" s="242" t="s">
        <v>971</v>
      </c>
      <c r="B33" s="243"/>
      <c r="C33" s="243">
        <f>+C33:CC33:C59</f>
        <v>0</v>
      </c>
      <c r="D33" s="243"/>
    </row>
    <row r="34" spans="1:4" ht="13.5" customHeight="1">
      <c r="A34" s="242" t="s">
        <v>972</v>
      </c>
      <c r="B34" s="243"/>
      <c r="C34" s="243"/>
      <c r="D34" s="243"/>
    </row>
    <row r="35" spans="1:4" ht="13.5" customHeight="1">
      <c r="A35" s="244" t="s">
        <v>973</v>
      </c>
      <c r="B35" s="245"/>
      <c r="C35" s="243">
        <f>+C35:CC35:C63</f>
        <v>0</v>
      </c>
      <c r="D35" s="245"/>
    </row>
    <row r="36" spans="1:4" ht="13.5" customHeight="1">
      <c r="A36" s="244" t="s">
        <v>974</v>
      </c>
      <c r="B36" s="245">
        <v>689267</v>
      </c>
      <c r="C36" s="243">
        <f>+C36:CC36:C64</f>
        <v>0</v>
      </c>
      <c r="D36" s="245">
        <v>8776</v>
      </c>
    </row>
    <row r="37" spans="1:4" ht="13.5" customHeight="1">
      <c r="A37" s="244" t="s">
        <v>975</v>
      </c>
      <c r="B37" s="245">
        <v>-60171840</v>
      </c>
      <c r="C37" s="243"/>
      <c r="D37" s="245">
        <v>375987611</v>
      </c>
    </row>
    <row r="38" spans="1:4" ht="13.5" customHeight="1">
      <c r="A38" s="238"/>
      <c r="B38" s="238"/>
      <c r="C38" s="238"/>
      <c r="D38" s="238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F137"/>
  <sheetViews>
    <sheetView view="pageBreakPreview" zoomScale="120" zoomScaleNormal="80" zoomScaleSheetLayoutView="120" zoomScalePageLayoutView="0" workbookViewId="0" topLeftCell="A1">
      <selection activeCell="A2" sqref="A2:D2"/>
    </sheetView>
  </sheetViews>
  <sheetFormatPr defaultColWidth="9.140625" defaultRowHeight="15"/>
  <cols>
    <col min="1" max="1" width="73.140625" style="236" customWidth="1"/>
    <col min="2" max="2" width="17.57421875" style="236" customWidth="1"/>
    <col min="3" max="3" width="17.28125" style="236" customWidth="1"/>
    <col min="4" max="4" width="17.57421875" style="236" customWidth="1"/>
    <col min="5" max="16384" width="8.8515625" style="236" customWidth="1"/>
  </cols>
  <sheetData>
    <row r="1" spans="1:4" ht="13.5">
      <c r="A1" s="327" t="s">
        <v>1019</v>
      </c>
      <c r="B1" s="327"/>
      <c r="C1" s="327"/>
      <c r="D1" s="327"/>
    </row>
    <row r="2" spans="1:6" ht="27" customHeight="1">
      <c r="A2" s="325" t="s">
        <v>994</v>
      </c>
      <c r="B2" s="319"/>
      <c r="C2" s="319"/>
      <c r="D2" s="319"/>
      <c r="E2" s="251"/>
      <c r="F2" s="252"/>
    </row>
    <row r="3" spans="1:6" ht="25.5" customHeight="1">
      <c r="A3" s="289" t="s">
        <v>920</v>
      </c>
      <c r="B3" s="319"/>
      <c r="C3" s="319"/>
      <c r="D3" s="319"/>
      <c r="E3" s="253"/>
      <c r="F3" s="252"/>
    </row>
    <row r="4" ht="13.5">
      <c r="A4" s="236" t="s">
        <v>945</v>
      </c>
    </row>
    <row r="5" spans="1:6" ht="13.5">
      <c r="A5" s="238" t="s">
        <v>903</v>
      </c>
      <c r="B5" s="238"/>
      <c r="C5" s="238"/>
      <c r="D5" s="238"/>
      <c r="E5" s="238"/>
      <c r="F5" s="238"/>
    </row>
    <row r="6" spans="1:6" ht="26.25">
      <c r="A6" s="235" t="s">
        <v>527</v>
      </c>
      <c r="B6" s="160" t="s">
        <v>996</v>
      </c>
      <c r="C6" s="160" t="s">
        <v>681</v>
      </c>
      <c r="D6" s="160" t="s">
        <v>997</v>
      </c>
      <c r="E6" s="238"/>
      <c r="F6" s="238"/>
    </row>
    <row r="7" spans="1:6" ht="13.5">
      <c r="A7" s="244" t="s">
        <v>680</v>
      </c>
      <c r="B7" s="254"/>
      <c r="C7" s="254"/>
      <c r="D7" s="254"/>
      <c r="E7" s="238"/>
      <c r="F7" s="238"/>
    </row>
    <row r="8" spans="1:6" ht="13.5">
      <c r="A8" s="242" t="s">
        <v>578</v>
      </c>
      <c r="B8" s="243"/>
      <c r="C8" s="243"/>
      <c r="D8" s="243">
        <v>43772</v>
      </c>
      <c r="E8" s="238"/>
      <c r="F8" s="238"/>
    </row>
    <row r="9" spans="1:6" ht="13.5">
      <c r="A9" s="242" t="s">
        <v>579</v>
      </c>
      <c r="B9" s="243">
        <v>7096482</v>
      </c>
      <c r="C9" s="243"/>
      <c r="D9" s="243">
        <v>3357348</v>
      </c>
      <c r="E9" s="238"/>
      <c r="F9" s="238"/>
    </row>
    <row r="10" spans="1:6" ht="13.5">
      <c r="A10" s="242" t="s">
        <v>580</v>
      </c>
      <c r="B10" s="243"/>
      <c r="C10" s="243"/>
      <c r="D10" s="243"/>
      <c r="E10" s="238"/>
      <c r="F10" s="238"/>
    </row>
    <row r="11" spans="1:6" ht="13.5">
      <c r="A11" s="244" t="s">
        <v>658</v>
      </c>
      <c r="B11" s="245">
        <f>SUM(B8:B10)</f>
        <v>7096482</v>
      </c>
      <c r="C11" s="245"/>
      <c r="D11" s="245">
        <f>SUM(D8:D10)</f>
        <v>3401120</v>
      </c>
      <c r="E11" s="238"/>
      <c r="F11" s="238"/>
    </row>
    <row r="12" spans="1:6" ht="13.5">
      <c r="A12" s="242" t="s">
        <v>581</v>
      </c>
      <c r="B12" s="243">
        <v>1524557798</v>
      </c>
      <c r="C12" s="243"/>
      <c r="D12" s="243">
        <v>1522780606</v>
      </c>
      <c r="E12" s="238"/>
      <c r="F12" s="238"/>
    </row>
    <row r="13" spans="1:6" ht="13.5">
      <c r="A13" s="242" t="s">
        <v>582</v>
      </c>
      <c r="B13" s="243">
        <v>67744585</v>
      </c>
      <c r="C13" s="243"/>
      <c r="D13" s="243">
        <v>79521235</v>
      </c>
      <c r="E13" s="238"/>
      <c r="F13" s="238"/>
    </row>
    <row r="14" spans="1:6" ht="13.5">
      <c r="A14" s="242" t="s">
        <v>583</v>
      </c>
      <c r="B14" s="243"/>
      <c r="C14" s="243"/>
      <c r="D14" s="243"/>
      <c r="E14" s="238"/>
      <c r="F14" s="238"/>
    </row>
    <row r="15" spans="1:6" ht="13.5">
      <c r="A15" s="242" t="s">
        <v>584</v>
      </c>
      <c r="B15" s="243">
        <v>1217000</v>
      </c>
      <c r="C15" s="243"/>
      <c r="D15" s="243">
        <v>1217000</v>
      </c>
      <c r="E15" s="238"/>
      <c r="F15" s="238"/>
    </row>
    <row r="16" spans="1:6" ht="13.5">
      <c r="A16" s="242" t="s">
        <v>585</v>
      </c>
      <c r="B16" s="243"/>
      <c r="C16" s="243"/>
      <c r="D16" s="243"/>
      <c r="E16" s="238"/>
      <c r="F16" s="238"/>
    </row>
    <row r="17" spans="1:6" ht="13.5">
      <c r="A17" s="244" t="s">
        <v>659</v>
      </c>
      <c r="B17" s="245">
        <f>SUM(B12:B16)</f>
        <v>1593519383</v>
      </c>
      <c r="C17" s="245">
        <f>SUM(C12:C16)</f>
        <v>0</v>
      </c>
      <c r="D17" s="245">
        <f>SUM(D12:D16)</f>
        <v>1603518841</v>
      </c>
      <c r="E17" s="238"/>
      <c r="F17" s="238"/>
    </row>
    <row r="18" spans="1:6" ht="13.5">
      <c r="A18" s="242" t="s">
        <v>655</v>
      </c>
      <c r="B18" s="243">
        <v>3010000</v>
      </c>
      <c r="C18" s="243"/>
      <c r="D18" s="243">
        <v>3010000</v>
      </c>
      <c r="E18" s="238"/>
      <c r="F18" s="238"/>
    </row>
    <row r="19" spans="1:6" ht="13.5">
      <c r="A19" s="242" t="s">
        <v>656</v>
      </c>
      <c r="B19" s="243"/>
      <c r="C19" s="243"/>
      <c r="D19" s="243"/>
      <c r="E19" s="238"/>
      <c r="F19" s="238"/>
    </row>
    <row r="20" spans="1:6" ht="13.5">
      <c r="A20" s="242" t="s">
        <v>586</v>
      </c>
      <c r="B20" s="243"/>
      <c r="C20" s="243"/>
      <c r="D20" s="243"/>
      <c r="E20" s="238"/>
      <c r="F20" s="238"/>
    </row>
    <row r="21" spans="1:6" ht="13.5">
      <c r="A21" s="244" t="s">
        <v>657</v>
      </c>
      <c r="B21" s="245">
        <f>SUM(B18:B20)</f>
        <v>3010000</v>
      </c>
      <c r="C21" s="245"/>
      <c r="D21" s="245">
        <f>SUM(D18:D20)</f>
        <v>3010000</v>
      </c>
      <c r="E21" s="238"/>
      <c r="F21" s="238"/>
    </row>
    <row r="22" spans="1:6" ht="13.5">
      <c r="A22" s="242" t="s">
        <v>587</v>
      </c>
      <c r="B22" s="243"/>
      <c r="C22" s="243"/>
      <c r="D22" s="243"/>
      <c r="E22" s="238"/>
      <c r="F22" s="238"/>
    </row>
    <row r="23" spans="1:6" ht="26.25">
      <c r="A23" s="242" t="s">
        <v>588</v>
      </c>
      <c r="B23" s="243"/>
      <c r="C23" s="243"/>
      <c r="D23" s="243"/>
      <c r="E23" s="238"/>
      <c r="F23" s="238"/>
    </row>
    <row r="24" spans="1:6" ht="13.5">
      <c r="A24" s="244" t="s">
        <v>682</v>
      </c>
      <c r="B24" s="245"/>
      <c r="C24" s="245"/>
      <c r="D24" s="245"/>
      <c r="E24" s="238"/>
      <c r="F24" s="238"/>
    </row>
    <row r="25" spans="1:6" ht="13.5">
      <c r="A25" s="244" t="s">
        <v>660</v>
      </c>
      <c r="B25" s="245">
        <f>SUM(B11+B17+B21+B24)</f>
        <v>1603625865</v>
      </c>
      <c r="C25" s="245">
        <f>SUM(C11+C17+C21+C24)</f>
        <v>0</v>
      </c>
      <c r="D25" s="245">
        <f>SUM(D11+D17+D21+D24)</f>
        <v>1609929961</v>
      </c>
      <c r="E25" s="238"/>
      <c r="F25" s="238"/>
    </row>
    <row r="26" spans="1:6" ht="13.5">
      <c r="A26" s="242" t="s">
        <v>589</v>
      </c>
      <c r="B26" s="243">
        <v>193548</v>
      </c>
      <c r="C26" s="243"/>
      <c r="D26" s="243">
        <v>4067730</v>
      </c>
      <c r="E26" s="238"/>
      <c r="F26" s="238"/>
    </row>
    <row r="27" spans="1:6" ht="13.5">
      <c r="A27" s="242" t="s">
        <v>590</v>
      </c>
      <c r="B27" s="243"/>
      <c r="C27" s="243"/>
      <c r="D27" s="243"/>
      <c r="E27" s="238"/>
      <c r="F27" s="238"/>
    </row>
    <row r="28" spans="1:6" ht="13.5">
      <c r="A28" s="242" t="s">
        <v>591</v>
      </c>
      <c r="B28" s="243"/>
      <c r="C28" s="243"/>
      <c r="D28" s="243"/>
      <c r="E28" s="238"/>
      <c r="F28" s="238"/>
    </row>
    <row r="29" spans="1:6" ht="13.5">
      <c r="A29" s="242" t="s">
        <v>592</v>
      </c>
      <c r="B29" s="243"/>
      <c r="C29" s="243"/>
      <c r="D29" s="243"/>
      <c r="E29" s="238"/>
      <c r="F29" s="238"/>
    </row>
    <row r="30" spans="1:6" ht="13.5">
      <c r="A30" s="242" t="s">
        <v>593</v>
      </c>
      <c r="B30" s="243"/>
      <c r="C30" s="243"/>
      <c r="D30" s="243"/>
      <c r="E30" s="238"/>
      <c r="F30" s="238"/>
    </row>
    <row r="31" spans="1:6" ht="13.5">
      <c r="A31" s="244" t="s">
        <v>683</v>
      </c>
      <c r="B31" s="245">
        <f>SUM(B26:B30)</f>
        <v>193548</v>
      </c>
      <c r="C31" s="245"/>
      <c r="D31" s="245">
        <f>SUM(D26:D30)</f>
        <v>4067730</v>
      </c>
      <c r="E31" s="238"/>
      <c r="F31" s="238"/>
    </row>
    <row r="32" spans="1:6" ht="13.5">
      <c r="A32" s="242" t="s">
        <v>594</v>
      </c>
      <c r="B32" s="243"/>
      <c r="C32" s="243"/>
      <c r="D32" s="243"/>
      <c r="E32" s="238"/>
      <c r="F32" s="238"/>
    </row>
    <row r="33" spans="1:6" ht="13.5">
      <c r="A33" s="242" t="s">
        <v>661</v>
      </c>
      <c r="B33" s="243"/>
      <c r="C33" s="243"/>
      <c r="D33" s="243"/>
      <c r="E33" s="238"/>
      <c r="F33" s="238"/>
    </row>
    <row r="34" spans="1:6" ht="13.5">
      <c r="A34" s="242" t="s">
        <v>595</v>
      </c>
      <c r="B34" s="243"/>
      <c r="C34" s="243"/>
      <c r="D34" s="243"/>
      <c r="E34" s="238"/>
      <c r="F34" s="238"/>
    </row>
    <row r="35" spans="1:6" ht="13.5">
      <c r="A35" s="242" t="s">
        <v>596</v>
      </c>
      <c r="B35" s="243"/>
      <c r="C35" s="243"/>
      <c r="D35" s="243"/>
      <c r="E35" s="238"/>
      <c r="F35" s="238"/>
    </row>
    <row r="36" spans="1:6" ht="13.5">
      <c r="A36" s="242" t="s">
        <v>597</v>
      </c>
      <c r="B36" s="243"/>
      <c r="C36" s="243"/>
      <c r="D36" s="243"/>
      <c r="E36" s="238"/>
      <c r="F36" s="238"/>
    </row>
    <row r="37" spans="1:6" ht="13.5">
      <c r="A37" s="242" t="s">
        <v>598</v>
      </c>
      <c r="B37" s="243"/>
      <c r="C37" s="243"/>
      <c r="D37" s="243"/>
      <c r="E37" s="238"/>
      <c r="F37" s="238"/>
    </row>
    <row r="38" spans="1:6" ht="13.5">
      <c r="A38" s="242" t="s">
        <v>599</v>
      </c>
      <c r="B38" s="243"/>
      <c r="C38" s="243"/>
      <c r="D38" s="243"/>
      <c r="E38" s="238"/>
      <c r="F38" s="238"/>
    </row>
    <row r="39" spans="1:6" ht="13.5">
      <c r="A39" s="244" t="s">
        <v>662</v>
      </c>
      <c r="B39" s="245"/>
      <c r="C39" s="245"/>
      <c r="D39" s="245"/>
      <c r="E39" s="238"/>
      <c r="F39" s="238"/>
    </row>
    <row r="40" spans="1:6" ht="13.5">
      <c r="A40" s="244" t="s">
        <v>684</v>
      </c>
      <c r="B40" s="245">
        <v>193548</v>
      </c>
      <c r="C40" s="245"/>
      <c r="D40" s="245">
        <v>4067730</v>
      </c>
      <c r="E40" s="238"/>
      <c r="F40" s="238"/>
    </row>
    <row r="41" spans="1:6" ht="13.5">
      <c r="A41" s="242" t="s">
        <v>600</v>
      </c>
      <c r="B41" s="243"/>
      <c r="C41" s="243"/>
      <c r="D41" s="243"/>
      <c r="E41" s="238"/>
      <c r="F41" s="238"/>
    </row>
    <row r="42" spans="1:6" ht="13.5">
      <c r="A42" s="242" t="s">
        <v>601</v>
      </c>
      <c r="B42" s="243">
        <v>46560</v>
      </c>
      <c r="C42" s="243"/>
      <c r="D42" s="243"/>
      <c r="E42" s="238"/>
      <c r="F42" s="238"/>
    </row>
    <row r="43" spans="1:6" ht="13.5">
      <c r="A43" s="242" t="s">
        <v>602</v>
      </c>
      <c r="B43" s="243">
        <v>37498326</v>
      </c>
      <c r="C43" s="243"/>
      <c r="D43" s="243">
        <v>71581233</v>
      </c>
      <c r="E43" s="238"/>
      <c r="F43" s="238"/>
    </row>
    <row r="44" spans="1:6" ht="13.5">
      <c r="A44" s="242" t="s">
        <v>603</v>
      </c>
      <c r="B44" s="243"/>
      <c r="C44" s="243"/>
      <c r="D44" s="243"/>
      <c r="E44" s="238"/>
      <c r="F44" s="238"/>
    </row>
    <row r="45" spans="1:6" ht="13.5">
      <c r="A45" s="242" t="s">
        <v>604</v>
      </c>
      <c r="B45" s="243"/>
      <c r="C45" s="243"/>
      <c r="D45" s="243"/>
      <c r="E45" s="238"/>
      <c r="F45" s="238"/>
    </row>
    <row r="46" spans="1:6" ht="13.5">
      <c r="A46" s="244" t="s">
        <v>663</v>
      </c>
      <c r="B46" s="245">
        <f>SUM(B41:B45)</f>
        <v>37544886</v>
      </c>
      <c r="C46" s="245"/>
      <c r="D46" s="245">
        <f>SUM(D41:D45)</f>
        <v>71581233</v>
      </c>
      <c r="E46" s="238"/>
      <c r="F46" s="238"/>
    </row>
    <row r="47" spans="1:6" ht="26.25">
      <c r="A47" s="242" t="s">
        <v>685</v>
      </c>
      <c r="B47" s="243"/>
      <c r="C47" s="243"/>
      <c r="D47" s="243"/>
      <c r="E47" s="238"/>
      <c r="F47" s="238"/>
    </row>
    <row r="48" spans="1:6" ht="26.25">
      <c r="A48" s="242" t="s">
        <v>686</v>
      </c>
      <c r="B48" s="243"/>
      <c r="C48" s="243"/>
      <c r="D48" s="243"/>
      <c r="E48" s="238"/>
      <c r="F48" s="238"/>
    </row>
    <row r="49" spans="1:6" ht="13.5">
      <c r="A49" s="242" t="s">
        <v>605</v>
      </c>
      <c r="B49" s="243">
        <v>5072211</v>
      </c>
      <c r="C49" s="243"/>
      <c r="D49" s="243">
        <v>6633053</v>
      </c>
      <c r="E49" s="238"/>
      <c r="F49" s="238"/>
    </row>
    <row r="50" spans="1:6" ht="13.5">
      <c r="A50" s="242" t="s">
        <v>606</v>
      </c>
      <c r="B50" s="243">
        <v>2484230</v>
      </c>
      <c r="C50" s="243"/>
      <c r="D50" s="243">
        <v>2449283</v>
      </c>
      <c r="E50" s="238"/>
      <c r="F50" s="238"/>
    </row>
    <row r="51" spans="1:6" ht="26.25">
      <c r="A51" s="242" t="s">
        <v>607</v>
      </c>
      <c r="B51" s="243"/>
      <c r="C51" s="243"/>
      <c r="D51" s="243"/>
      <c r="E51" s="238"/>
      <c r="F51" s="238"/>
    </row>
    <row r="52" spans="1:6" ht="26.25">
      <c r="A52" s="242" t="s">
        <v>687</v>
      </c>
      <c r="B52" s="243"/>
      <c r="C52" s="243"/>
      <c r="D52" s="243"/>
      <c r="E52" s="238"/>
      <c r="F52" s="238"/>
    </row>
    <row r="53" spans="1:6" ht="26.25">
      <c r="A53" s="242" t="s">
        <v>688</v>
      </c>
      <c r="B53" s="243"/>
      <c r="C53" s="243"/>
      <c r="D53" s="243"/>
      <c r="E53" s="238"/>
      <c r="F53" s="238"/>
    </row>
    <row r="54" spans="1:6" ht="26.25">
      <c r="A54" s="242" t="s">
        <v>689</v>
      </c>
      <c r="B54" s="243"/>
      <c r="C54" s="243"/>
      <c r="D54" s="243"/>
      <c r="E54" s="238"/>
      <c r="F54" s="238"/>
    </row>
    <row r="55" spans="1:6" ht="13.5">
      <c r="A55" s="244" t="s">
        <v>690</v>
      </c>
      <c r="B55" s="245">
        <f>SUM(B47:B54)</f>
        <v>7556441</v>
      </c>
      <c r="C55" s="245">
        <f>SUM(C47:C54)</f>
        <v>0</v>
      </c>
      <c r="D55" s="245">
        <f>SUM(D47:D54)</f>
        <v>9082336</v>
      </c>
      <c r="E55" s="238"/>
      <c r="F55" s="238"/>
    </row>
    <row r="56" spans="1:6" ht="26.25">
      <c r="A56" s="242" t="s">
        <v>691</v>
      </c>
      <c r="B56" s="243"/>
      <c r="C56" s="243"/>
      <c r="D56" s="243"/>
      <c r="E56" s="238"/>
      <c r="F56" s="238"/>
    </row>
    <row r="57" spans="1:6" ht="26.25">
      <c r="A57" s="242" t="s">
        <v>695</v>
      </c>
      <c r="B57" s="243"/>
      <c r="C57" s="243"/>
      <c r="D57" s="243"/>
      <c r="E57" s="238"/>
      <c r="F57" s="238"/>
    </row>
    <row r="58" spans="1:6" ht="26.25">
      <c r="A58" s="242" t="s">
        <v>608</v>
      </c>
      <c r="B58" s="243"/>
      <c r="C58" s="243"/>
      <c r="D58" s="243"/>
      <c r="E58" s="238"/>
      <c r="F58" s="238"/>
    </row>
    <row r="59" spans="1:6" ht="26.25">
      <c r="A59" s="242" t="s">
        <v>609</v>
      </c>
      <c r="B59" s="243"/>
      <c r="C59" s="243"/>
      <c r="D59" s="243"/>
      <c r="E59" s="238"/>
      <c r="F59" s="238"/>
    </row>
    <row r="60" spans="1:6" ht="26.25">
      <c r="A60" s="242" t="s">
        <v>610</v>
      </c>
      <c r="B60" s="243"/>
      <c r="C60" s="243"/>
      <c r="D60" s="243"/>
      <c r="E60" s="238"/>
      <c r="F60" s="238"/>
    </row>
    <row r="61" spans="1:6" ht="26.25">
      <c r="A61" s="242" t="s">
        <v>694</v>
      </c>
      <c r="B61" s="243"/>
      <c r="C61" s="243"/>
      <c r="D61" s="243"/>
      <c r="E61" s="238"/>
      <c r="F61" s="238"/>
    </row>
    <row r="62" spans="1:6" ht="26.25">
      <c r="A62" s="242" t="s">
        <v>693</v>
      </c>
      <c r="B62" s="243"/>
      <c r="C62" s="243"/>
      <c r="D62" s="243"/>
      <c r="E62" s="238"/>
      <c r="F62" s="238"/>
    </row>
    <row r="63" spans="1:6" ht="26.25">
      <c r="A63" s="242" t="s">
        <v>692</v>
      </c>
      <c r="B63" s="243"/>
      <c r="C63" s="243"/>
      <c r="D63" s="243"/>
      <c r="E63" s="238"/>
      <c r="F63" s="238"/>
    </row>
    <row r="64" spans="1:6" ht="13.5">
      <c r="A64" s="244" t="s">
        <v>664</v>
      </c>
      <c r="B64" s="245">
        <f>SUM(B56:B63)</f>
        <v>0</v>
      </c>
      <c r="C64" s="245">
        <f>SUM(C56:C63)</f>
        <v>0</v>
      </c>
      <c r="D64" s="245">
        <f>SUM(D56:D63)</f>
        <v>0</v>
      </c>
      <c r="E64" s="238"/>
      <c r="F64" s="238"/>
    </row>
    <row r="65" spans="1:6" ht="13.5">
      <c r="A65" s="242" t="s">
        <v>665</v>
      </c>
      <c r="B65" s="243"/>
      <c r="C65" s="243"/>
      <c r="D65" s="243"/>
      <c r="E65" s="238"/>
      <c r="F65" s="238"/>
    </row>
    <row r="66" spans="1:6" ht="13.5">
      <c r="A66" s="242" t="s">
        <v>611</v>
      </c>
      <c r="B66" s="243"/>
      <c r="C66" s="243"/>
      <c r="D66" s="243"/>
      <c r="E66" s="238"/>
      <c r="F66" s="238"/>
    </row>
    <row r="67" spans="1:6" ht="13.5">
      <c r="A67" s="242" t="s">
        <v>612</v>
      </c>
      <c r="B67" s="243"/>
      <c r="C67" s="243"/>
      <c r="D67" s="243"/>
      <c r="E67" s="238"/>
      <c r="F67" s="238"/>
    </row>
    <row r="68" spans="1:6" ht="13.5">
      <c r="A68" s="242" t="s">
        <v>613</v>
      </c>
      <c r="B68" s="243"/>
      <c r="C68" s="243"/>
      <c r="D68" s="243"/>
      <c r="E68" s="238"/>
      <c r="F68" s="238"/>
    </row>
    <row r="69" spans="1:6" ht="13.5">
      <c r="A69" s="242" t="s">
        <v>953</v>
      </c>
      <c r="B69" s="243"/>
      <c r="C69" s="243"/>
      <c r="D69" s="243"/>
      <c r="E69" s="238"/>
      <c r="F69" s="238"/>
    </row>
    <row r="70" spans="1:6" ht="13.5">
      <c r="A70" s="242" t="s">
        <v>954</v>
      </c>
      <c r="B70" s="243"/>
      <c r="C70" s="243"/>
      <c r="D70" s="243"/>
      <c r="E70" s="238"/>
      <c r="F70" s="238"/>
    </row>
    <row r="71" spans="1:6" ht="26.25">
      <c r="A71" s="242" t="s">
        <v>614</v>
      </c>
      <c r="B71" s="243"/>
      <c r="C71" s="243"/>
      <c r="D71" s="243"/>
      <c r="E71" s="238"/>
      <c r="F71" s="238"/>
    </row>
    <row r="72" spans="1:6" ht="13.5">
      <c r="A72" s="242" t="s">
        <v>615</v>
      </c>
      <c r="B72" s="243"/>
      <c r="C72" s="243"/>
      <c r="D72" s="243"/>
      <c r="E72" s="238"/>
      <c r="F72" s="238"/>
    </row>
    <row r="73" spans="1:6" ht="13.5">
      <c r="A73" s="242" t="s">
        <v>616</v>
      </c>
      <c r="B73" s="243">
        <v>70000</v>
      </c>
      <c r="C73" s="243"/>
      <c r="D73" s="243">
        <v>70000</v>
      </c>
      <c r="E73" s="238"/>
      <c r="F73" s="238"/>
    </row>
    <row r="74" spans="1:6" ht="26.25">
      <c r="A74" s="242" t="s">
        <v>617</v>
      </c>
      <c r="B74" s="243"/>
      <c r="C74" s="243"/>
      <c r="D74" s="243"/>
      <c r="E74" s="238"/>
      <c r="F74" s="238"/>
    </row>
    <row r="75" spans="1:6" ht="26.25">
      <c r="A75" s="242" t="s">
        <v>618</v>
      </c>
      <c r="B75" s="243"/>
      <c r="C75" s="243"/>
      <c r="D75" s="243"/>
      <c r="E75" s="238"/>
      <c r="F75" s="238"/>
    </row>
    <row r="76" spans="1:6" ht="26.25">
      <c r="A76" s="242" t="s">
        <v>619</v>
      </c>
      <c r="B76" s="243"/>
      <c r="C76" s="243"/>
      <c r="D76" s="243"/>
      <c r="E76" s="238"/>
      <c r="F76" s="238"/>
    </row>
    <row r="77" spans="1:6" ht="13.5">
      <c r="A77" s="244" t="s">
        <v>666</v>
      </c>
      <c r="B77" s="245">
        <f>SUM(B65+B73)</f>
        <v>70000</v>
      </c>
      <c r="C77" s="245">
        <f>SUM(C65+C73)</f>
        <v>0</v>
      </c>
      <c r="D77" s="245">
        <f>SUM(D65+D73)</f>
        <v>70000</v>
      </c>
      <c r="E77" s="238"/>
      <c r="F77" s="238"/>
    </row>
    <row r="78" spans="1:6" ht="13.5">
      <c r="A78" s="244" t="s">
        <v>697</v>
      </c>
      <c r="B78" s="245">
        <f>SUM(B55+B64+B77)</f>
        <v>7626441</v>
      </c>
      <c r="C78" s="245">
        <f>SUM(C55+C64+C77)</f>
        <v>0</v>
      </c>
      <c r="D78" s="245">
        <f>SUM(D55+D64+D77)</f>
        <v>9152336</v>
      </c>
      <c r="E78" s="238"/>
      <c r="F78" s="238"/>
    </row>
    <row r="79" spans="1:6" ht="13.5">
      <c r="A79" s="244" t="s">
        <v>620</v>
      </c>
      <c r="B79" s="245">
        <v>82218604</v>
      </c>
      <c r="C79" s="245"/>
      <c r="D79" s="245">
        <v>83729531</v>
      </c>
      <c r="E79" s="238"/>
      <c r="F79" s="238"/>
    </row>
    <row r="80" spans="1:6" ht="13.5">
      <c r="A80" s="242" t="s">
        <v>621</v>
      </c>
      <c r="B80" s="243"/>
      <c r="C80" s="243"/>
      <c r="D80" s="243"/>
      <c r="E80" s="238"/>
      <c r="F80" s="238"/>
    </row>
    <row r="81" spans="1:6" ht="13.5">
      <c r="A81" s="242" t="s">
        <v>622</v>
      </c>
      <c r="B81" s="243"/>
      <c r="C81" s="243"/>
      <c r="D81" s="243"/>
      <c r="E81" s="238"/>
      <c r="F81" s="238"/>
    </row>
    <row r="82" spans="1:6" ht="13.5">
      <c r="A82" s="242" t="s">
        <v>623</v>
      </c>
      <c r="B82" s="243"/>
      <c r="C82" s="243"/>
      <c r="D82" s="243"/>
      <c r="E82" s="238"/>
      <c r="F82" s="238"/>
    </row>
    <row r="83" spans="1:6" ht="13.5">
      <c r="A83" s="244" t="s">
        <v>696</v>
      </c>
      <c r="B83" s="245"/>
      <c r="C83" s="245"/>
      <c r="D83" s="245"/>
      <c r="E83" s="238"/>
      <c r="F83" s="238"/>
    </row>
    <row r="84" spans="1:6" ht="13.5">
      <c r="A84" s="255" t="s">
        <v>667</v>
      </c>
      <c r="B84" s="256">
        <f>SUM(B25+B40+B46+B78+B79)</f>
        <v>1731209344</v>
      </c>
      <c r="C84" s="256">
        <f>SUM(C25+C40+C46+C78+C79)</f>
        <v>0</v>
      </c>
      <c r="D84" s="256">
        <f>SUM(D25+D40+D46+D78+D79)</f>
        <v>1778460791</v>
      </c>
      <c r="E84" s="238"/>
      <c r="F84" s="238"/>
    </row>
    <row r="85" spans="1:6" ht="13.5">
      <c r="A85" s="244" t="s">
        <v>624</v>
      </c>
      <c r="B85" s="254"/>
      <c r="C85" s="254"/>
      <c r="D85" s="254"/>
      <c r="E85" s="238"/>
      <c r="F85" s="238"/>
    </row>
    <row r="86" spans="1:6" ht="13.5">
      <c r="A86" s="242" t="s">
        <v>625</v>
      </c>
      <c r="B86" s="243">
        <v>2321804382</v>
      </c>
      <c r="C86" s="243"/>
      <c r="D86" s="243">
        <v>2321804382</v>
      </c>
      <c r="E86" s="238"/>
      <c r="F86" s="238"/>
    </row>
    <row r="87" spans="1:6" ht="13.5">
      <c r="A87" s="242" t="s">
        <v>626</v>
      </c>
      <c r="B87" s="243"/>
      <c r="C87" s="243"/>
      <c r="D87" s="243"/>
      <c r="E87" s="238"/>
      <c r="F87" s="238"/>
    </row>
    <row r="88" spans="1:6" ht="13.5">
      <c r="A88" s="242" t="s">
        <v>627</v>
      </c>
      <c r="B88" s="243">
        <v>136604701</v>
      </c>
      <c r="C88" s="243"/>
      <c r="D88" s="243">
        <v>136604701</v>
      </c>
      <c r="E88" s="238"/>
      <c r="F88" s="238"/>
    </row>
    <row r="89" spans="1:6" ht="13.5">
      <c r="A89" s="242" t="s">
        <v>628</v>
      </c>
      <c r="B89" s="243">
        <v>-1007308117</v>
      </c>
      <c r="C89" s="243"/>
      <c r="D89" s="243">
        <v>-1067479957</v>
      </c>
      <c r="E89" s="238"/>
      <c r="F89" s="238"/>
    </row>
    <row r="90" spans="1:6" ht="13.5">
      <c r="A90" s="242" t="s">
        <v>629</v>
      </c>
      <c r="B90" s="243"/>
      <c r="C90" s="243"/>
      <c r="D90" s="243"/>
      <c r="E90" s="238"/>
      <c r="F90" s="238"/>
    </row>
    <row r="91" spans="1:6" ht="13.5">
      <c r="A91" s="242" t="s">
        <v>630</v>
      </c>
      <c r="B91" s="243">
        <v>-60171840</v>
      </c>
      <c r="C91" s="243"/>
      <c r="D91" s="243">
        <v>375987611</v>
      </c>
      <c r="E91" s="238"/>
      <c r="F91" s="238"/>
    </row>
    <row r="92" spans="1:6" ht="13.5">
      <c r="A92" s="244" t="s">
        <v>698</v>
      </c>
      <c r="B92" s="245">
        <f>SUM(B86:B91)</f>
        <v>1390929126</v>
      </c>
      <c r="C92" s="245">
        <f>SUM(C86:C91)</f>
        <v>0</v>
      </c>
      <c r="D92" s="245">
        <f>SUM(D86:D91)</f>
        <v>1766916737</v>
      </c>
      <c r="E92" s="238"/>
      <c r="F92" s="238"/>
    </row>
    <row r="93" spans="1:6" ht="26.25">
      <c r="A93" s="242" t="s">
        <v>631</v>
      </c>
      <c r="B93" s="243"/>
      <c r="C93" s="243"/>
      <c r="D93" s="243">
        <v>239004</v>
      </c>
      <c r="E93" s="238"/>
      <c r="F93" s="238"/>
    </row>
    <row r="94" spans="1:6" ht="26.25">
      <c r="A94" s="242" t="s">
        <v>632</v>
      </c>
      <c r="B94" s="243"/>
      <c r="C94" s="243"/>
      <c r="D94" s="243"/>
      <c r="E94" s="238"/>
      <c r="F94" s="238"/>
    </row>
    <row r="95" spans="1:6" ht="13.5">
      <c r="A95" s="242" t="s">
        <v>633</v>
      </c>
      <c r="B95" s="243">
        <v>7133688</v>
      </c>
      <c r="C95" s="243"/>
      <c r="D95" s="243">
        <v>464888</v>
      </c>
      <c r="E95" s="238"/>
      <c r="F95" s="238"/>
    </row>
    <row r="96" spans="1:6" ht="26.25">
      <c r="A96" s="242" t="s">
        <v>634</v>
      </c>
      <c r="B96" s="243"/>
      <c r="C96" s="243"/>
      <c r="D96" s="243"/>
      <c r="E96" s="238"/>
      <c r="F96" s="238"/>
    </row>
    <row r="97" spans="1:6" ht="26.25">
      <c r="A97" s="242" t="s">
        <v>699</v>
      </c>
      <c r="B97" s="243"/>
      <c r="C97" s="243"/>
      <c r="D97" s="243"/>
      <c r="E97" s="238"/>
      <c r="F97" s="238"/>
    </row>
    <row r="98" spans="1:6" ht="13.5">
      <c r="A98" s="242" t="s">
        <v>635</v>
      </c>
      <c r="B98" s="243"/>
      <c r="C98" s="243"/>
      <c r="D98" s="243"/>
      <c r="E98" s="238"/>
      <c r="F98" s="238"/>
    </row>
    <row r="99" spans="1:6" ht="13.5">
      <c r="A99" s="242" t="s">
        <v>636</v>
      </c>
      <c r="B99" s="243"/>
      <c r="C99" s="243"/>
      <c r="D99" s="243"/>
      <c r="E99" s="238"/>
      <c r="F99" s="238"/>
    </row>
    <row r="100" spans="1:6" ht="26.25">
      <c r="A100" s="242" t="s">
        <v>700</v>
      </c>
      <c r="B100" s="243"/>
      <c r="C100" s="243"/>
      <c r="D100" s="243"/>
      <c r="E100" s="238"/>
      <c r="F100" s="238"/>
    </row>
    <row r="101" spans="1:6" ht="26.25">
      <c r="A101" s="242" t="s">
        <v>701</v>
      </c>
      <c r="B101" s="243"/>
      <c r="C101" s="243"/>
      <c r="D101" s="243">
        <v>16836</v>
      </c>
      <c r="E101" s="238"/>
      <c r="F101" s="238"/>
    </row>
    <row r="102" spans="1:6" ht="13.5">
      <c r="A102" s="244" t="s">
        <v>668</v>
      </c>
      <c r="B102" s="245">
        <f>SUM(B93:B101)</f>
        <v>7133688</v>
      </c>
      <c r="C102" s="245">
        <f>SUM(C93:C101)</f>
        <v>0</v>
      </c>
      <c r="D102" s="245">
        <f>SUM(D93:D101)</f>
        <v>720728</v>
      </c>
      <c r="E102" s="238"/>
      <c r="F102" s="238"/>
    </row>
    <row r="103" spans="1:6" ht="26.25">
      <c r="A103" s="242" t="s">
        <v>637</v>
      </c>
      <c r="B103" s="243"/>
      <c r="C103" s="243"/>
      <c r="D103" s="243"/>
      <c r="E103" s="238"/>
      <c r="F103" s="238"/>
    </row>
    <row r="104" spans="1:6" ht="26.25">
      <c r="A104" s="242" t="s">
        <v>638</v>
      </c>
      <c r="B104" s="243"/>
      <c r="C104" s="243"/>
      <c r="D104" s="243"/>
      <c r="E104" s="238"/>
      <c r="F104" s="238"/>
    </row>
    <row r="105" spans="1:6" ht="26.25">
      <c r="A105" s="242" t="s">
        <v>639</v>
      </c>
      <c r="B105" s="243"/>
      <c r="C105" s="243"/>
      <c r="D105" s="243"/>
      <c r="E105" s="238"/>
      <c r="F105" s="238"/>
    </row>
    <row r="106" spans="1:6" ht="26.25">
      <c r="A106" s="242" t="s">
        <v>640</v>
      </c>
      <c r="B106" s="243"/>
      <c r="C106" s="243"/>
      <c r="D106" s="243"/>
      <c r="E106" s="238"/>
      <c r="F106" s="238"/>
    </row>
    <row r="107" spans="1:6" ht="26.25">
      <c r="A107" s="242" t="s">
        <v>702</v>
      </c>
      <c r="B107" s="243"/>
      <c r="C107" s="243"/>
      <c r="D107" s="243"/>
      <c r="E107" s="238"/>
      <c r="F107" s="238"/>
    </row>
    <row r="108" spans="1:6" ht="26.25">
      <c r="A108" s="242" t="s">
        <v>641</v>
      </c>
      <c r="B108" s="243"/>
      <c r="C108" s="243"/>
      <c r="D108" s="243"/>
      <c r="E108" s="238"/>
      <c r="F108" s="238"/>
    </row>
    <row r="109" spans="1:6" ht="26.25">
      <c r="A109" s="242" t="s">
        <v>642</v>
      </c>
      <c r="B109" s="243"/>
      <c r="C109" s="243"/>
      <c r="D109" s="243"/>
      <c r="E109" s="238"/>
      <c r="F109" s="238"/>
    </row>
    <row r="110" spans="1:6" ht="26.25">
      <c r="A110" s="242" t="s">
        <v>703</v>
      </c>
      <c r="B110" s="243">
        <v>50000000</v>
      </c>
      <c r="C110" s="243"/>
      <c r="D110" s="243"/>
      <c r="E110" s="238"/>
      <c r="F110" s="238"/>
    </row>
    <row r="111" spans="1:6" ht="26.25">
      <c r="A111" s="242" t="s">
        <v>704</v>
      </c>
      <c r="B111" s="243">
        <v>1502287</v>
      </c>
      <c r="C111" s="243"/>
      <c r="D111" s="243">
        <v>1482998</v>
      </c>
      <c r="E111" s="238"/>
      <c r="F111" s="238"/>
    </row>
    <row r="112" spans="1:6" ht="13.5">
      <c r="A112" s="244" t="s">
        <v>669</v>
      </c>
      <c r="B112" s="245">
        <f>SUM(B103:B111)</f>
        <v>51502287</v>
      </c>
      <c r="C112" s="245">
        <f>SUM(C103:C111)</f>
        <v>0</v>
      </c>
      <c r="D112" s="245">
        <f>SUM(D103:D111)</f>
        <v>1482998</v>
      </c>
      <c r="E112" s="238"/>
      <c r="F112" s="238"/>
    </row>
    <row r="113" spans="1:6" ht="13.5">
      <c r="A113" s="242" t="s">
        <v>643</v>
      </c>
      <c r="B113" s="243">
        <v>4089209</v>
      </c>
      <c r="C113" s="243"/>
      <c r="D113" s="243">
        <v>2528331</v>
      </c>
      <c r="E113" s="238"/>
      <c r="F113" s="238"/>
    </row>
    <row r="114" spans="1:6" ht="26.25">
      <c r="A114" s="242" t="s">
        <v>644</v>
      </c>
      <c r="B114" s="243"/>
      <c r="C114" s="243"/>
      <c r="D114" s="243"/>
      <c r="E114" s="238"/>
      <c r="F114" s="238"/>
    </row>
    <row r="115" spans="1:6" ht="13.5">
      <c r="A115" s="242" t="s">
        <v>645</v>
      </c>
      <c r="B115" s="243">
        <v>79045</v>
      </c>
      <c r="C115" s="243"/>
      <c r="D115" s="243">
        <v>294051</v>
      </c>
      <c r="E115" s="238"/>
      <c r="F115" s="238"/>
    </row>
    <row r="116" spans="1:6" ht="13.5">
      <c r="A116" s="242" t="s">
        <v>646</v>
      </c>
      <c r="B116" s="243"/>
      <c r="C116" s="243"/>
      <c r="D116" s="243"/>
      <c r="E116" s="238"/>
      <c r="F116" s="238"/>
    </row>
    <row r="117" spans="1:6" ht="26.25">
      <c r="A117" s="242" t="s">
        <v>647</v>
      </c>
      <c r="B117" s="243"/>
      <c r="C117" s="243"/>
      <c r="D117" s="243"/>
      <c r="E117" s="238"/>
      <c r="F117" s="238"/>
    </row>
    <row r="118" spans="1:6" ht="26.25">
      <c r="A118" s="242" t="s">
        <v>648</v>
      </c>
      <c r="B118" s="243"/>
      <c r="C118" s="243"/>
      <c r="D118" s="243"/>
      <c r="E118" s="238"/>
      <c r="F118" s="238"/>
    </row>
    <row r="119" spans="1:6" ht="26.25">
      <c r="A119" s="242" t="s">
        <v>649</v>
      </c>
      <c r="B119" s="243"/>
      <c r="C119" s="243"/>
      <c r="D119" s="243"/>
      <c r="E119" s="238"/>
      <c r="F119" s="238"/>
    </row>
    <row r="120" spans="1:6" ht="26.25">
      <c r="A120" s="242" t="s">
        <v>955</v>
      </c>
      <c r="B120" s="243">
        <v>525000</v>
      </c>
      <c r="C120" s="243"/>
      <c r="D120" s="243">
        <v>725000</v>
      </c>
      <c r="E120" s="238"/>
      <c r="F120" s="238"/>
    </row>
    <row r="121" spans="1:6" ht="13.5">
      <c r="A121" s="244" t="s">
        <v>705</v>
      </c>
      <c r="B121" s="243">
        <v>4693254</v>
      </c>
      <c r="C121" s="243"/>
      <c r="D121" s="243">
        <v>3547382</v>
      </c>
      <c r="E121" s="238"/>
      <c r="F121" s="238"/>
    </row>
    <row r="122" spans="1:6" ht="13.5">
      <c r="A122" s="244" t="s">
        <v>670</v>
      </c>
      <c r="B122" s="245">
        <f>SUM(B102+B112+B121)</f>
        <v>63329229</v>
      </c>
      <c r="C122" s="245">
        <f>SUM(C102+C112+C121)</f>
        <v>0</v>
      </c>
      <c r="D122" s="245">
        <f>SUM(D102+D112+D121)</f>
        <v>5751108</v>
      </c>
      <c r="E122" s="238"/>
      <c r="F122" s="238"/>
    </row>
    <row r="123" spans="1:6" ht="13.5">
      <c r="A123" s="244" t="s">
        <v>650</v>
      </c>
      <c r="B123" s="245"/>
      <c r="C123" s="245"/>
      <c r="D123" s="245"/>
      <c r="E123" s="238"/>
      <c r="F123" s="238"/>
    </row>
    <row r="124" spans="1:6" ht="26.25">
      <c r="A124" s="244" t="s">
        <v>651</v>
      </c>
      <c r="B124" s="245"/>
      <c r="C124" s="245"/>
      <c r="D124" s="245"/>
      <c r="E124" s="238"/>
      <c r="F124" s="238"/>
    </row>
    <row r="125" spans="1:6" ht="13.5">
      <c r="A125" s="242" t="s">
        <v>652</v>
      </c>
      <c r="B125" s="243"/>
      <c r="C125" s="243"/>
      <c r="D125" s="243"/>
      <c r="E125" s="238"/>
      <c r="F125" s="238"/>
    </row>
    <row r="126" spans="1:6" ht="13.5">
      <c r="A126" s="242" t="s">
        <v>653</v>
      </c>
      <c r="B126" s="243">
        <v>5344402</v>
      </c>
      <c r="C126" s="243"/>
      <c r="D126" s="243">
        <v>5792946</v>
      </c>
      <c r="E126" s="238"/>
      <c r="F126" s="238"/>
    </row>
    <row r="127" spans="1:6" ht="13.5">
      <c r="A127" s="242" t="s">
        <v>654</v>
      </c>
      <c r="B127" s="243">
        <v>271606587</v>
      </c>
      <c r="C127" s="243"/>
      <c r="D127" s="243"/>
      <c r="E127" s="238"/>
      <c r="F127" s="238"/>
    </row>
    <row r="128" spans="1:6" ht="13.5">
      <c r="A128" s="244" t="s">
        <v>706</v>
      </c>
      <c r="B128" s="245">
        <v>276950989</v>
      </c>
      <c r="C128" s="245">
        <f>SUM(C125:C127)</f>
        <v>0</v>
      </c>
      <c r="D128" s="245">
        <v>5792946</v>
      </c>
      <c r="E128" s="238"/>
      <c r="F128" s="238"/>
    </row>
    <row r="129" spans="1:6" ht="13.5">
      <c r="A129" s="255" t="s">
        <v>707</v>
      </c>
      <c r="B129" s="256">
        <f>SUM(B92+B122+B128)</f>
        <v>1731209344</v>
      </c>
      <c r="C129" s="256">
        <f>SUM(C92+C122+C128)</f>
        <v>0</v>
      </c>
      <c r="D129" s="256">
        <f>SUM(D92+D122+D128)</f>
        <v>1778460791</v>
      </c>
      <c r="E129" s="238"/>
      <c r="F129" s="238"/>
    </row>
    <row r="130" spans="1:6" ht="13.5">
      <c r="A130" s="238"/>
      <c r="B130" s="238"/>
      <c r="C130" s="238"/>
      <c r="D130" s="238"/>
      <c r="E130" s="238"/>
      <c r="F130" s="238"/>
    </row>
    <row r="131" spans="1:6" ht="13.5">
      <c r="A131" s="238"/>
      <c r="B131" s="238"/>
      <c r="C131" s="238"/>
      <c r="D131" s="238"/>
      <c r="E131" s="238"/>
      <c r="F131" s="238"/>
    </row>
    <row r="132" spans="1:6" ht="13.5">
      <c r="A132" s="238"/>
      <c r="B132" s="238"/>
      <c r="C132" s="238"/>
      <c r="D132" s="238"/>
      <c r="E132" s="238"/>
      <c r="F132" s="238"/>
    </row>
    <row r="133" spans="1:6" ht="13.5">
      <c r="A133" s="238"/>
      <c r="B133" s="238"/>
      <c r="C133" s="238"/>
      <c r="D133" s="238"/>
      <c r="E133" s="238"/>
      <c r="F133" s="238"/>
    </row>
    <row r="134" spans="1:6" ht="13.5">
      <c r="A134" s="238"/>
      <c r="B134" s="238"/>
      <c r="C134" s="238"/>
      <c r="D134" s="238"/>
      <c r="E134" s="238"/>
      <c r="F134" s="238"/>
    </row>
    <row r="135" spans="1:6" ht="13.5">
      <c r="A135" s="238"/>
      <c r="B135" s="238"/>
      <c r="C135" s="238"/>
      <c r="D135" s="238"/>
      <c r="E135" s="238"/>
      <c r="F135" s="238"/>
    </row>
    <row r="136" spans="1:6" ht="13.5">
      <c r="A136" s="238"/>
      <c r="B136" s="238"/>
      <c r="C136" s="238"/>
      <c r="D136" s="238"/>
      <c r="E136" s="238"/>
      <c r="F136" s="238"/>
    </row>
    <row r="137" spans="1:6" ht="13.5">
      <c r="A137" s="238"/>
      <c r="B137" s="238"/>
      <c r="C137" s="238"/>
      <c r="D137" s="238"/>
      <c r="E137" s="238"/>
      <c r="F137" s="238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8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Z315"/>
  <sheetViews>
    <sheetView view="pageBreakPreview" zoomScale="40" zoomScaleNormal="120" zoomScaleSheetLayoutView="40" zoomScalePageLayoutView="0" workbookViewId="0" topLeftCell="A1">
      <pane xSplit="2" topLeftCell="D1" activePane="topRight" state="frozen"/>
      <selection pane="topLeft" activeCell="A1" sqref="A1"/>
      <selection pane="topRight" activeCell="K3" sqref="K3"/>
    </sheetView>
  </sheetViews>
  <sheetFormatPr defaultColWidth="9.140625" defaultRowHeight="15"/>
  <cols>
    <col min="1" max="1" width="11.421875" style="0" customWidth="1"/>
    <col min="2" max="2" width="87.7109375" style="0" customWidth="1"/>
    <col min="3" max="3" width="1.421875" style="0" hidden="1" customWidth="1"/>
    <col min="4" max="4" width="22.7109375" style="0" bestFit="1" customWidth="1"/>
    <col min="5" max="5" width="15.28125" style="0" bestFit="1" customWidth="1"/>
    <col min="6" max="7" width="17.57421875" style="0" bestFit="1" customWidth="1"/>
    <col min="8" max="8" width="18.421875" style="0" customWidth="1"/>
    <col min="9" max="9" width="17.57421875" style="0" bestFit="1" customWidth="1"/>
    <col min="10" max="11" width="19.00390625" style="0" bestFit="1" customWidth="1"/>
    <col min="12" max="12" width="17.57421875" style="0" bestFit="1" customWidth="1"/>
    <col min="13" max="13" width="19.00390625" style="0" bestFit="1" customWidth="1"/>
    <col min="14" max="14" width="20.421875" style="0" bestFit="1" customWidth="1"/>
    <col min="15" max="17" width="17.57421875" style="0" bestFit="1" customWidth="1"/>
    <col min="18" max="18" width="15.28125" style="0" bestFit="1" customWidth="1"/>
    <col min="19" max="19" width="19.140625" style="0" bestFit="1" customWidth="1"/>
    <col min="20" max="20" width="22.140625" style="0" bestFit="1" customWidth="1"/>
    <col min="21" max="23" width="22.140625" style="0" customWidth="1"/>
    <col min="24" max="24" width="19.00390625" style="0" bestFit="1" customWidth="1"/>
    <col min="25" max="25" width="22.7109375" style="0" bestFit="1" customWidth="1"/>
    <col min="26" max="26" width="16.00390625" style="0" bestFit="1" customWidth="1"/>
  </cols>
  <sheetData>
    <row r="1" spans="1:25" ht="14.25">
      <c r="A1" s="287" t="s">
        <v>1004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</row>
    <row r="2" spans="1:25" ht="18">
      <c r="A2" s="288" t="s">
        <v>994</v>
      </c>
      <c r="B2" s="28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</row>
    <row r="3" spans="1:25" ht="54.75" customHeight="1">
      <c r="A3" s="290" t="s">
        <v>923</v>
      </c>
      <c r="B3" s="290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</row>
    <row r="4" ht="18">
      <c r="B4" s="45"/>
    </row>
    <row r="5" ht="18">
      <c r="B5" s="91"/>
    </row>
    <row r="6" ht="14.25">
      <c r="B6" s="76" t="s">
        <v>337</v>
      </c>
    </row>
    <row r="7" spans="1:25" ht="65.25" customHeight="1">
      <c r="A7" s="3" t="s">
        <v>758</v>
      </c>
      <c r="B7" s="2" t="s">
        <v>757</v>
      </c>
      <c r="C7" s="3"/>
      <c r="D7" s="163" t="s">
        <v>900</v>
      </c>
      <c r="E7" s="163" t="s">
        <v>983</v>
      </c>
      <c r="F7" s="163" t="s">
        <v>989</v>
      </c>
      <c r="G7" s="163" t="s">
        <v>894</v>
      </c>
      <c r="H7" s="164" t="s">
        <v>895</v>
      </c>
      <c r="I7" s="164" t="s">
        <v>896</v>
      </c>
      <c r="J7" s="164" t="s">
        <v>988</v>
      </c>
      <c r="K7" s="164" t="s">
        <v>986</v>
      </c>
      <c r="L7" s="164" t="s">
        <v>897</v>
      </c>
      <c r="M7" s="164" t="s">
        <v>898</v>
      </c>
      <c r="N7" s="164" t="s">
        <v>949</v>
      </c>
      <c r="O7" s="164" t="s">
        <v>899</v>
      </c>
      <c r="P7" s="164" t="s">
        <v>990</v>
      </c>
      <c r="Q7" s="164" t="s">
        <v>991</v>
      </c>
      <c r="R7" s="164" t="s">
        <v>985</v>
      </c>
      <c r="S7" s="164" t="s">
        <v>984</v>
      </c>
      <c r="T7" s="164" t="s">
        <v>987</v>
      </c>
      <c r="U7" s="164" t="s">
        <v>1000</v>
      </c>
      <c r="V7" s="164" t="s">
        <v>1001</v>
      </c>
      <c r="W7" s="164" t="s">
        <v>1002</v>
      </c>
      <c r="X7" s="164" t="s">
        <v>338</v>
      </c>
      <c r="Y7" s="161" t="s">
        <v>553</v>
      </c>
    </row>
    <row r="8" spans="1:25" ht="14.25">
      <c r="A8" s="6" t="s">
        <v>760</v>
      </c>
      <c r="B8" s="5" t="s">
        <v>759</v>
      </c>
      <c r="C8" s="6"/>
      <c r="D8" s="122"/>
      <c r="E8" s="122"/>
      <c r="F8" s="122"/>
      <c r="G8" s="122">
        <v>2464165</v>
      </c>
      <c r="H8" s="104"/>
      <c r="I8" s="104"/>
      <c r="J8" s="104">
        <v>9744190</v>
      </c>
      <c r="K8" s="104"/>
      <c r="L8" s="104">
        <v>244590</v>
      </c>
      <c r="M8" s="104"/>
      <c r="N8" s="104">
        <v>23366748</v>
      </c>
      <c r="O8" s="104"/>
      <c r="P8" s="104"/>
      <c r="Q8" s="104">
        <v>3358788</v>
      </c>
      <c r="R8" s="104"/>
      <c r="S8" s="104"/>
      <c r="T8" s="104">
        <v>701197</v>
      </c>
      <c r="U8" s="104"/>
      <c r="V8" s="104"/>
      <c r="W8" s="104"/>
      <c r="X8" s="104"/>
      <c r="Y8" s="104">
        <f>SUM(D8:X8)</f>
        <v>39879678</v>
      </c>
    </row>
    <row r="9" spans="1:25" ht="14.25">
      <c r="A9" s="6" t="s">
        <v>762</v>
      </c>
      <c r="B9" s="5" t="s">
        <v>761</v>
      </c>
      <c r="C9" s="6"/>
      <c r="D9" s="122"/>
      <c r="E9" s="122"/>
      <c r="F9" s="122"/>
      <c r="G9" s="122">
        <v>75190</v>
      </c>
      <c r="H9" s="104"/>
      <c r="I9" s="104"/>
      <c r="J9" s="104">
        <v>326849</v>
      </c>
      <c r="K9" s="104"/>
      <c r="L9" s="104"/>
      <c r="M9" s="104"/>
      <c r="N9" s="104">
        <v>794356</v>
      </c>
      <c r="O9" s="104"/>
      <c r="P9" s="104"/>
      <c r="Q9" s="104">
        <v>75190</v>
      </c>
      <c r="R9" s="104"/>
      <c r="S9" s="104"/>
      <c r="T9" s="104"/>
      <c r="U9" s="104"/>
      <c r="V9" s="104"/>
      <c r="W9" s="104"/>
      <c r="X9" s="104"/>
      <c r="Y9" s="104">
        <f>SUM(D9:X9)</f>
        <v>1271585</v>
      </c>
    </row>
    <row r="10" spans="1:25" ht="14.25">
      <c r="A10" s="6" t="s">
        <v>764</v>
      </c>
      <c r="B10" s="5" t="s">
        <v>763</v>
      </c>
      <c r="C10" s="6"/>
      <c r="D10" s="122"/>
      <c r="E10" s="122"/>
      <c r="F10" s="122"/>
      <c r="G10" s="122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>
        <f aca="true" t="shared" si="0" ref="Y10:Y25">SUM(D10:X10)</f>
        <v>0</v>
      </c>
    </row>
    <row r="11" spans="1:25" ht="14.25">
      <c r="A11" s="6" t="s">
        <v>766</v>
      </c>
      <c r="B11" s="5" t="s">
        <v>765</v>
      </c>
      <c r="C11" s="6"/>
      <c r="D11" s="122"/>
      <c r="E11" s="122"/>
      <c r="F11" s="122"/>
      <c r="G11" s="122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>
        <f t="shared" si="0"/>
        <v>0</v>
      </c>
    </row>
    <row r="12" spans="1:25" ht="14.25">
      <c r="A12" s="6" t="s">
        <v>768</v>
      </c>
      <c r="B12" s="5" t="s">
        <v>767</v>
      </c>
      <c r="C12" s="6"/>
      <c r="D12" s="122"/>
      <c r="E12" s="122"/>
      <c r="F12" s="122"/>
      <c r="G12" s="122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>
        <f t="shared" si="0"/>
        <v>0</v>
      </c>
    </row>
    <row r="13" spans="1:25" ht="14.25">
      <c r="A13" s="6" t="s">
        <v>770</v>
      </c>
      <c r="B13" s="5" t="s">
        <v>769</v>
      </c>
      <c r="C13" s="6"/>
      <c r="D13" s="122"/>
      <c r="E13" s="122"/>
      <c r="F13" s="122"/>
      <c r="G13" s="122">
        <v>667800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>
        <f>SUM(D13:X13)</f>
        <v>667800</v>
      </c>
    </row>
    <row r="14" spans="1:25" ht="14.25">
      <c r="A14" s="6" t="s">
        <v>772</v>
      </c>
      <c r="B14" s="5" t="s">
        <v>771</v>
      </c>
      <c r="C14" s="6"/>
      <c r="D14" s="122"/>
      <c r="E14" s="122"/>
      <c r="F14" s="122"/>
      <c r="G14" s="122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>
        <f t="shared" si="0"/>
        <v>0</v>
      </c>
    </row>
    <row r="15" spans="1:25" ht="14.25">
      <c r="A15" s="6" t="s">
        <v>774</v>
      </c>
      <c r="B15" s="5" t="s">
        <v>773</v>
      </c>
      <c r="C15" s="6"/>
      <c r="D15" s="122"/>
      <c r="E15" s="122"/>
      <c r="F15" s="122"/>
      <c r="G15" s="122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>
        <f t="shared" si="0"/>
        <v>0</v>
      </c>
    </row>
    <row r="16" spans="1:25" ht="14.25">
      <c r="A16" s="6" t="s">
        <v>776</v>
      </c>
      <c r="B16" s="5" t="s">
        <v>775</v>
      </c>
      <c r="C16" s="6"/>
      <c r="D16" s="122"/>
      <c r="E16" s="122"/>
      <c r="F16" s="122"/>
      <c r="G16" s="122"/>
      <c r="H16" s="104"/>
      <c r="I16" s="104"/>
      <c r="J16" s="104">
        <v>34366</v>
      </c>
      <c r="K16" s="104"/>
      <c r="L16" s="104"/>
      <c r="M16" s="104"/>
      <c r="N16" s="104">
        <v>194230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>
        <f>SUM(D16:X16)</f>
        <v>228596</v>
      </c>
    </row>
    <row r="17" spans="1:25" ht="14.25">
      <c r="A17" s="6" t="s">
        <v>778</v>
      </c>
      <c r="B17" s="5" t="s">
        <v>777</v>
      </c>
      <c r="C17" s="6"/>
      <c r="D17" s="122"/>
      <c r="E17" s="122"/>
      <c r="F17" s="122"/>
      <c r="G17" s="122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>
        <f t="shared" si="0"/>
        <v>0</v>
      </c>
    </row>
    <row r="18" spans="1:25" ht="14.25">
      <c r="A18" s="6" t="s">
        <v>780</v>
      </c>
      <c r="B18" s="5" t="s">
        <v>779</v>
      </c>
      <c r="C18" s="6"/>
      <c r="D18" s="122"/>
      <c r="E18" s="122"/>
      <c r="F18" s="122"/>
      <c r="G18" s="122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>
        <f t="shared" si="0"/>
        <v>0</v>
      </c>
    </row>
    <row r="19" spans="1:25" ht="14.25">
      <c r="A19" s="6" t="s">
        <v>782</v>
      </c>
      <c r="B19" s="5" t="s">
        <v>781</v>
      </c>
      <c r="C19" s="6"/>
      <c r="D19" s="122"/>
      <c r="E19" s="122"/>
      <c r="F19" s="122"/>
      <c r="G19" s="122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>
        <f t="shared" si="0"/>
        <v>0</v>
      </c>
    </row>
    <row r="20" spans="1:25" ht="14.25">
      <c r="A20" s="6" t="s">
        <v>783</v>
      </c>
      <c r="B20" s="5" t="s">
        <v>210</v>
      </c>
      <c r="C20" s="6"/>
      <c r="D20" s="122"/>
      <c r="E20" s="122"/>
      <c r="F20" s="122"/>
      <c r="G20" s="122">
        <v>123939</v>
      </c>
      <c r="H20" s="104"/>
      <c r="I20" s="104"/>
      <c r="J20" s="104">
        <v>255270</v>
      </c>
      <c r="K20" s="104"/>
      <c r="L20" s="104"/>
      <c r="M20" s="104"/>
      <c r="N20" s="104">
        <v>58555</v>
      </c>
      <c r="O20" s="104"/>
      <c r="P20" s="104"/>
      <c r="Q20" s="104">
        <v>10200</v>
      </c>
      <c r="R20" s="104"/>
      <c r="S20" s="104"/>
      <c r="T20" s="104">
        <v>22240</v>
      </c>
      <c r="U20" s="104"/>
      <c r="V20" s="104"/>
      <c r="W20" s="104"/>
      <c r="X20" s="104"/>
      <c r="Y20" s="104">
        <f>SUM(D20:X20)</f>
        <v>470204</v>
      </c>
    </row>
    <row r="21" spans="1:25" ht="14.25">
      <c r="A21" s="8" t="s">
        <v>783</v>
      </c>
      <c r="B21" s="7" t="s">
        <v>784</v>
      </c>
      <c r="C21" s="6"/>
      <c r="D21" s="122"/>
      <c r="E21" s="122"/>
      <c r="F21" s="122"/>
      <c r="G21" s="122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>
        <f t="shared" si="0"/>
        <v>0</v>
      </c>
    </row>
    <row r="22" spans="1:25" ht="14.25">
      <c r="A22" s="10" t="s">
        <v>785</v>
      </c>
      <c r="B22" s="9" t="s">
        <v>211</v>
      </c>
      <c r="C22" s="10"/>
      <c r="D22" s="130">
        <f>SUM(D8:D20)</f>
        <v>0</v>
      </c>
      <c r="E22" s="130">
        <f aca="true" t="shared" si="1" ref="E22:X22">SUM(E8:E20)</f>
        <v>0</v>
      </c>
      <c r="F22" s="130">
        <f t="shared" si="1"/>
        <v>0</v>
      </c>
      <c r="G22" s="130">
        <f t="shared" si="1"/>
        <v>3331094</v>
      </c>
      <c r="H22" s="130">
        <f t="shared" si="1"/>
        <v>0</v>
      </c>
      <c r="I22" s="130">
        <f t="shared" si="1"/>
        <v>0</v>
      </c>
      <c r="J22" s="130">
        <f t="shared" si="1"/>
        <v>10360675</v>
      </c>
      <c r="K22" s="130">
        <f t="shared" si="1"/>
        <v>0</v>
      </c>
      <c r="L22" s="130">
        <f t="shared" si="1"/>
        <v>244590</v>
      </c>
      <c r="M22" s="130">
        <f t="shared" si="1"/>
        <v>0</v>
      </c>
      <c r="N22" s="130">
        <f t="shared" si="1"/>
        <v>24413889</v>
      </c>
      <c r="O22" s="130">
        <f t="shared" si="1"/>
        <v>0</v>
      </c>
      <c r="P22" s="130">
        <f t="shared" si="1"/>
        <v>0</v>
      </c>
      <c r="Q22" s="130">
        <f t="shared" si="1"/>
        <v>3444178</v>
      </c>
      <c r="R22" s="130">
        <f t="shared" si="1"/>
        <v>0</v>
      </c>
      <c r="S22" s="130">
        <f t="shared" si="1"/>
        <v>0</v>
      </c>
      <c r="T22" s="130">
        <f t="shared" si="1"/>
        <v>723437</v>
      </c>
      <c r="U22" s="130"/>
      <c r="V22" s="130"/>
      <c r="W22" s="130"/>
      <c r="X22" s="130">
        <f t="shared" si="1"/>
        <v>0</v>
      </c>
      <c r="Y22" s="104">
        <f>SUM(D22:X22)</f>
        <v>42517863</v>
      </c>
    </row>
    <row r="23" spans="1:25" ht="14.25">
      <c r="A23" s="6" t="s">
        <v>787</v>
      </c>
      <c r="B23" s="5" t="s">
        <v>786</v>
      </c>
      <c r="C23" s="6"/>
      <c r="D23" s="122">
        <v>5848910</v>
      </c>
      <c r="E23" s="122"/>
      <c r="F23" s="122"/>
      <c r="G23" s="122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>
        <f t="shared" si="0"/>
        <v>5848910</v>
      </c>
    </row>
    <row r="24" spans="1:25" ht="26.25">
      <c r="A24" s="6" t="s">
        <v>789</v>
      </c>
      <c r="B24" s="5" t="s">
        <v>788</v>
      </c>
      <c r="C24" s="6"/>
      <c r="D24" s="122">
        <v>237600</v>
      </c>
      <c r="E24" s="122"/>
      <c r="F24" s="122"/>
      <c r="G24" s="122"/>
      <c r="H24" s="104"/>
      <c r="I24" s="104"/>
      <c r="J24" s="104"/>
      <c r="K24" s="104"/>
      <c r="L24" s="104"/>
      <c r="M24" s="104"/>
      <c r="N24" s="104">
        <v>872160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>
        <f t="shared" si="0"/>
        <v>1109760</v>
      </c>
    </row>
    <row r="25" spans="1:25" ht="14.25">
      <c r="A25" s="6" t="s">
        <v>791</v>
      </c>
      <c r="B25" s="5" t="s">
        <v>790</v>
      </c>
      <c r="C25" s="6"/>
      <c r="D25" s="122"/>
      <c r="E25" s="122"/>
      <c r="F25" s="122"/>
      <c r="G25" s="122">
        <v>110000</v>
      </c>
      <c r="H25" s="104"/>
      <c r="I25" s="104"/>
      <c r="J25" s="104">
        <v>680000</v>
      </c>
      <c r="K25" s="104"/>
      <c r="L25" s="104"/>
      <c r="M25" s="104"/>
      <c r="N25" s="104">
        <v>743440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>
        <f t="shared" si="0"/>
        <v>1533440</v>
      </c>
    </row>
    <row r="26" spans="1:25" ht="14.25">
      <c r="A26" s="10" t="s">
        <v>792</v>
      </c>
      <c r="B26" s="9" t="s">
        <v>212</v>
      </c>
      <c r="C26" s="10"/>
      <c r="D26" s="130">
        <f>SUM(D23:D25)</f>
        <v>6086510</v>
      </c>
      <c r="E26" s="130">
        <f aca="true" t="shared" si="2" ref="E26:X26">SUM(E23:E25)</f>
        <v>0</v>
      </c>
      <c r="F26" s="130">
        <f t="shared" si="2"/>
        <v>0</v>
      </c>
      <c r="G26" s="130">
        <f t="shared" si="2"/>
        <v>110000</v>
      </c>
      <c r="H26" s="130">
        <f t="shared" si="2"/>
        <v>0</v>
      </c>
      <c r="I26" s="130">
        <f t="shared" si="2"/>
        <v>0</v>
      </c>
      <c r="J26" s="130">
        <f t="shared" si="2"/>
        <v>680000</v>
      </c>
      <c r="K26" s="130">
        <f t="shared" si="2"/>
        <v>0</v>
      </c>
      <c r="L26" s="130">
        <f t="shared" si="2"/>
        <v>0</v>
      </c>
      <c r="M26" s="130">
        <f t="shared" si="2"/>
        <v>0</v>
      </c>
      <c r="N26" s="130">
        <f t="shared" si="2"/>
        <v>1615600</v>
      </c>
      <c r="O26" s="130">
        <f t="shared" si="2"/>
        <v>0</v>
      </c>
      <c r="P26" s="130">
        <f t="shared" si="2"/>
        <v>0</v>
      </c>
      <c r="Q26" s="130">
        <f t="shared" si="2"/>
        <v>0</v>
      </c>
      <c r="R26" s="130">
        <f t="shared" si="2"/>
        <v>0</v>
      </c>
      <c r="S26" s="130">
        <f t="shared" si="2"/>
        <v>0</v>
      </c>
      <c r="T26" s="130">
        <f t="shared" si="2"/>
        <v>0</v>
      </c>
      <c r="U26" s="130"/>
      <c r="V26" s="130"/>
      <c r="W26" s="130"/>
      <c r="X26" s="130">
        <f t="shared" si="2"/>
        <v>0</v>
      </c>
      <c r="Y26" s="130">
        <f>SUM(Y23:Y25)</f>
        <v>8492110</v>
      </c>
    </row>
    <row r="27" spans="1:25" s="263" customFormat="1" ht="15">
      <c r="A27" s="259" t="s">
        <v>793</v>
      </c>
      <c r="B27" s="260" t="s">
        <v>213</v>
      </c>
      <c r="C27" s="259"/>
      <c r="D27" s="261">
        <f>D22+D26</f>
        <v>6086510</v>
      </c>
      <c r="E27" s="261">
        <f aca="true" t="shared" si="3" ref="E27:X27">E22+E26</f>
        <v>0</v>
      </c>
      <c r="F27" s="261">
        <f t="shared" si="3"/>
        <v>0</v>
      </c>
      <c r="G27" s="261">
        <f t="shared" si="3"/>
        <v>3441094</v>
      </c>
      <c r="H27" s="261">
        <f t="shared" si="3"/>
        <v>0</v>
      </c>
      <c r="I27" s="261">
        <f t="shared" si="3"/>
        <v>0</v>
      </c>
      <c r="J27" s="261">
        <f t="shared" si="3"/>
        <v>11040675</v>
      </c>
      <c r="K27" s="261">
        <f t="shared" si="3"/>
        <v>0</v>
      </c>
      <c r="L27" s="261">
        <f t="shared" si="3"/>
        <v>244590</v>
      </c>
      <c r="M27" s="261">
        <f t="shared" si="3"/>
        <v>0</v>
      </c>
      <c r="N27" s="261">
        <f t="shared" si="3"/>
        <v>26029489</v>
      </c>
      <c r="O27" s="261">
        <f t="shared" si="3"/>
        <v>0</v>
      </c>
      <c r="P27" s="261">
        <f t="shared" si="3"/>
        <v>0</v>
      </c>
      <c r="Q27" s="261">
        <f t="shared" si="3"/>
        <v>3444178</v>
      </c>
      <c r="R27" s="261">
        <f t="shared" si="3"/>
        <v>0</v>
      </c>
      <c r="S27" s="261">
        <f t="shared" si="3"/>
        <v>0</v>
      </c>
      <c r="T27" s="261">
        <f t="shared" si="3"/>
        <v>723437</v>
      </c>
      <c r="U27" s="261"/>
      <c r="V27" s="261"/>
      <c r="W27" s="261"/>
      <c r="X27" s="261">
        <f t="shared" si="3"/>
        <v>0</v>
      </c>
      <c r="Y27" s="262">
        <f aca="true" t="shared" si="4" ref="Y27:Y34">SUM(D27:X27)</f>
        <v>51009973</v>
      </c>
    </row>
    <row r="28" spans="1:25" ht="14.25">
      <c r="A28" s="6" t="s">
        <v>794</v>
      </c>
      <c r="B28" s="12" t="s">
        <v>214</v>
      </c>
      <c r="C28" s="6"/>
      <c r="D28" s="122">
        <v>965730</v>
      </c>
      <c r="E28" s="122"/>
      <c r="F28" s="122"/>
      <c r="G28" s="122">
        <v>556057</v>
      </c>
      <c r="H28" s="104"/>
      <c r="I28" s="104"/>
      <c r="J28" s="104">
        <v>1462936</v>
      </c>
      <c r="K28" s="104"/>
      <c r="L28" s="104">
        <v>21403</v>
      </c>
      <c r="M28" s="104"/>
      <c r="N28" s="104">
        <v>3752001</v>
      </c>
      <c r="O28" s="104"/>
      <c r="P28" s="104"/>
      <c r="Q28" s="104">
        <v>572961</v>
      </c>
      <c r="R28" s="104"/>
      <c r="S28" s="104"/>
      <c r="T28" s="104">
        <v>126601</v>
      </c>
      <c r="U28" s="104"/>
      <c r="V28" s="104"/>
      <c r="W28" s="104"/>
      <c r="X28" s="104"/>
      <c r="Y28" s="104">
        <f>SUM(D28:X28)</f>
        <v>7457689</v>
      </c>
    </row>
    <row r="29" spans="1:25" ht="14.25">
      <c r="A29" s="6" t="s">
        <v>794</v>
      </c>
      <c r="B29" s="12" t="s">
        <v>215</v>
      </c>
      <c r="C29" s="6"/>
      <c r="D29" s="122"/>
      <c r="E29" s="122"/>
      <c r="F29" s="122"/>
      <c r="G29" s="122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>
        <f t="shared" si="4"/>
        <v>0</v>
      </c>
    </row>
    <row r="30" spans="1:25" ht="14.25">
      <c r="A30" s="6" t="s">
        <v>794</v>
      </c>
      <c r="B30" s="12" t="s">
        <v>216</v>
      </c>
      <c r="C30" s="6"/>
      <c r="D30" s="122"/>
      <c r="E30" s="122"/>
      <c r="F30" s="122"/>
      <c r="G30" s="122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>
        <f t="shared" si="4"/>
        <v>0</v>
      </c>
    </row>
    <row r="31" spans="1:25" ht="14.25">
      <c r="A31" s="6" t="s">
        <v>794</v>
      </c>
      <c r="B31" s="12" t="s">
        <v>217</v>
      </c>
      <c r="C31" s="6"/>
      <c r="D31" s="122"/>
      <c r="E31" s="122"/>
      <c r="F31" s="122"/>
      <c r="G31" s="122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>
        <f t="shared" si="4"/>
        <v>0</v>
      </c>
    </row>
    <row r="32" spans="1:25" ht="14.25">
      <c r="A32" s="6" t="s">
        <v>794</v>
      </c>
      <c r="B32" s="12" t="s">
        <v>218</v>
      </c>
      <c r="C32" s="6"/>
      <c r="D32" s="122"/>
      <c r="E32" s="122"/>
      <c r="F32" s="122"/>
      <c r="G32" s="122">
        <v>46384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>
        <f t="shared" si="4"/>
        <v>46384</v>
      </c>
    </row>
    <row r="33" spans="1:25" ht="15" customHeight="1">
      <c r="A33" s="6" t="s">
        <v>794</v>
      </c>
      <c r="B33" s="12" t="s">
        <v>219</v>
      </c>
      <c r="C33" s="6"/>
      <c r="D33" s="122"/>
      <c r="E33" s="122"/>
      <c r="F33" s="122"/>
      <c r="G33" s="122">
        <v>18000</v>
      </c>
      <c r="H33" s="104"/>
      <c r="I33" s="104"/>
      <c r="J33" s="104"/>
      <c r="K33" s="104"/>
      <c r="L33" s="104"/>
      <c r="M33" s="104"/>
      <c r="N33" s="104">
        <v>55000</v>
      </c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>
        <f t="shared" si="4"/>
        <v>73000</v>
      </c>
    </row>
    <row r="34" spans="1:25" ht="14.25">
      <c r="A34" s="6" t="s">
        <v>794</v>
      </c>
      <c r="B34" s="12" t="s">
        <v>220</v>
      </c>
      <c r="C34" s="6"/>
      <c r="D34" s="122"/>
      <c r="E34" s="122"/>
      <c r="F34" s="122"/>
      <c r="G34" s="122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>
        <f t="shared" si="4"/>
        <v>0</v>
      </c>
    </row>
    <row r="35" spans="1:25" s="263" customFormat="1" ht="15">
      <c r="A35" s="259" t="s">
        <v>794</v>
      </c>
      <c r="B35" s="260" t="s">
        <v>221</v>
      </c>
      <c r="C35" s="264"/>
      <c r="D35" s="261">
        <f>SUM(D28:D34)</f>
        <v>965730</v>
      </c>
      <c r="E35" s="261">
        <f aca="true" t="shared" si="5" ref="E35:X35">SUM(E28:E34)</f>
        <v>0</v>
      </c>
      <c r="F35" s="261">
        <f t="shared" si="5"/>
        <v>0</v>
      </c>
      <c r="G35" s="261">
        <f>SUM(G28:G34)</f>
        <v>620441</v>
      </c>
      <c r="H35" s="261">
        <f t="shared" si="5"/>
        <v>0</v>
      </c>
      <c r="I35" s="261">
        <f t="shared" si="5"/>
        <v>0</v>
      </c>
      <c r="J35" s="261">
        <f t="shared" si="5"/>
        <v>1462936</v>
      </c>
      <c r="K35" s="261">
        <f t="shared" si="5"/>
        <v>0</v>
      </c>
      <c r="L35" s="261">
        <f t="shared" si="5"/>
        <v>21403</v>
      </c>
      <c r="M35" s="261">
        <f t="shared" si="5"/>
        <v>0</v>
      </c>
      <c r="N35" s="261">
        <f t="shared" si="5"/>
        <v>3807001</v>
      </c>
      <c r="O35" s="261">
        <f t="shared" si="5"/>
        <v>0</v>
      </c>
      <c r="P35" s="261">
        <f t="shared" si="5"/>
        <v>0</v>
      </c>
      <c r="Q35" s="261">
        <f t="shared" si="5"/>
        <v>572961</v>
      </c>
      <c r="R35" s="261">
        <f t="shared" si="5"/>
        <v>0</v>
      </c>
      <c r="S35" s="261">
        <f t="shared" si="5"/>
        <v>0</v>
      </c>
      <c r="T35" s="261">
        <f t="shared" si="5"/>
        <v>126601</v>
      </c>
      <c r="U35" s="261"/>
      <c r="V35" s="261"/>
      <c r="W35" s="261"/>
      <c r="X35" s="261">
        <f t="shared" si="5"/>
        <v>0</v>
      </c>
      <c r="Y35" s="265">
        <f>SUM(Y28:Y34)</f>
        <v>7577073</v>
      </c>
    </row>
    <row r="36" spans="1:25" ht="14.25">
      <c r="A36" s="6" t="s">
        <v>796</v>
      </c>
      <c r="B36" s="5" t="s">
        <v>795</v>
      </c>
      <c r="C36" s="6"/>
      <c r="D36" s="122">
        <v>101733</v>
      </c>
      <c r="E36" s="122"/>
      <c r="F36" s="122">
        <v>186373</v>
      </c>
      <c r="G36" s="122"/>
      <c r="H36" s="104"/>
      <c r="I36" s="104"/>
      <c r="J36" s="104">
        <v>285080</v>
      </c>
      <c r="K36" s="104"/>
      <c r="L36" s="104"/>
      <c r="M36" s="104"/>
      <c r="N36" s="104">
        <v>194965</v>
      </c>
      <c r="O36" s="104"/>
      <c r="P36" s="104"/>
      <c r="Q36" s="104"/>
      <c r="R36" s="104"/>
      <c r="S36" s="104"/>
      <c r="T36" s="104">
        <v>10000</v>
      </c>
      <c r="U36" s="104"/>
      <c r="V36" s="104"/>
      <c r="W36" s="104"/>
      <c r="X36" s="104"/>
      <c r="Y36" s="104">
        <f aca="true" t="shared" si="6" ref="Y36:Y52">SUM(D36:X36)</f>
        <v>778151</v>
      </c>
    </row>
    <row r="37" spans="1:25" ht="14.25">
      <c r="A37" s="6" t="s">
        <v>798</v>
      </c>
      <c r="B37" s="5" t="s">
        <v>797</v>
      </c>
      <c r="C37" s="6"/>
      <c r="D37" s="122">
        <v>45177</v>
      </c>
      <c r="E37" s="122"/>
      <c r="F37" s="122"/>
      <c r="G37" s="122">
        <v>33441</v>
      </c>
      <c r="H37" s="104">
        <v>279178</v>
      </c>
      <c r="I37" s="104"/>
      <c r="J37" s="104">
        <v>1613630</v>
      </c>
      <c r="K37" s="104"/>
      <c r="L37" s="104"/>
      <c r="M37" s="104"/>
      <c r="N37" s="104">
        <v>6104482</v>
      </c>
      <c r="O37" s="104"/>
      <c r="P37" s="104"/>
      <c r="Q37" s="104">
        <v>1633679</v>
      </c>
      <c r="R37" s="104"/>
      <c r="S37" s="104"/>
      <c r="T37" s="104"/>
      <c r="U37" s="104"/>
      <c r="V37" s="104"/>
      <c r="W37" s="104">
        <v>202410</v>
      </c>
      <c r="X37" s="104">
        <v>297000</v>
      </c>
      <c r="Y37" s="104">
        <f t="shared" si="6"/>
        <v>10208997</v>
      </c>
    </row>
    <row r="38" spans="1:25" ht="14.25">
      <c r="A38" s="6" t="s">
        <v>800</v>
      </c>
      <c r="B38" s="5" t="s">
        <v>799</v>
      </c>
      <c r="C38" s="6"/>
      <c r="D38" s="122"/>
      <c r="E38" s="122"/>
      <c r="F38" s="122"/>
      <c r="G38" s="122"/>
      <c r="H38" s="104"/>
      <c r="I38" s="104"/>
      <c r="J38" s="104"/>
      <c r="K38" s="104"/>
      <c r="L38" s="104"/>
      <c r="M38" s="104"/>
      <c r="N38" s="104">
        <v>4067730</v>
      </c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>
        <f t="shared" si="6"/>
        <v>4067730</v>
      </c>
    </row>
    <row r="39" spans="1:25" ht="14.25">
      <c r="A39" s="10" t="s">
        <v>801</v>
      </c>
      <c r="B39" s="9" t="s">
        <v>222</v>
      </c>
      <c r="C39" s="10"/>
      <c r="D39" s="130">
        <f>SUM(D36:D38)</f>
        <v>146910</v>
      </c>
      <c r="E39" s="130">
        <f aca="true" t="shared" si="7" ref="E39:T39">SUM(E36:E38)</f>
        <v>0</v>
      </c>
      <c r="F39" s="130">
        <f t="shared" si="7"/>
        <v>186373</v>
      </c>
      <c r="G39" s="130">
        <f t="shared" si="7"/>
        <v>33441</v>
      </c>
      <c r="H39" s="130">
        <f t="shared" si="7"/>
        <v>279178</v>
      </c>
      <c r="I39" s="130">
        <f t="shared" si="7"/>
        <v>0</v>
      </c>
      <c r="J39" s="130">
        <f t="shared" si="7"/>
        <v>1898710</v>
      </c>
      <c r="K39" s="130">
        <f t="shared" si="7"/>
        <v>0</v>
      </c>
      <c r="L39" s="130">
        <f t="shared" si="7"/>
        <v>0</v>
      </c>
      <c r="M39" s="130">
        <f t="shared" si="7"/>
        <v>0</v>
      </c>
      <c r="N39" s="130">
        <f t="shared" si="7"/>
        <v>10367177</v>
      </c>
      <c r="O39" s="130">
        <f t="shared" si="7"/>
        <v>0</v>
      </c>
      <c r="P39" s="130">
        <f t="shared" si="7"/>
        <v>0</v>
      </c>
      <c r="Q39" s="130">
        <f t="shared" si="7"/>
        <v>1633679</v>
      </c>
      <c r="R39" s="130">
        <f t="shared" si="7"/>
        <v>0</v>
      </c>
      <c r="S39" s="130">
        <f t="shared" si="7"/>
        <v>0</v>
      </c>
      <c r="T39" s="130">
        <f t="shared" si="7"/>
        <v>10000</v>
      </c>
      <c r="U39" s="130"/>
      <c r="V39" s="130"/>
      <c r="W39" s="130">
        <v>202410</v>
      </c>
      <c r="X39" s="130">
        <f>SUM(X36:X38)</f>
        <v>297000</v>
      </c>
      <c r="Y39" s="104">
        <f t="shared" si="6"/>
        <v>15054878</v>
      </c>
    </row>
    <row r="40" spans="1:25" ht="14.25">
      <c r="A40" s="6" t="s">
        <v>803</v>
      </c>
      <c r="B40" s="5" t="s">
        <v>802</v>
      </c>
      <c r="C40" s="6"/>
      <c r="D40" s="122">
        <v>450127</v>
      </c>
      <c r="E40" s="122"/>
      <c r="F40" s="122">
        <v>69631</v>
      </c>
      <c r="G40" s="122">
        <v>97098</v>
      </c>
      <c r="H40" s="104"/>
      <c r="I40" s="104"/>
      <c r="J40" s="104">
        <v>41545</v>
      </c>
      <c r="K40" s="104"/>
      <c r="L40" s="104"/>
      <c r="M40" s="104"/>
      <c r="N40" s="104">
        <v>869156</v>
      </c>
      <c r="O40" s="104"/>
      <c r="P40" s="104"/>
      <c r="Q40" s="104"/>
      <c r="R40" s="104"/>
      <c r="S40" s="104"/>
      <c r="T40" s="104">
        <v>38276</v>
      </c>
      <c r="U40" s="104"/>
      <c r="V40" s="104"/>
      <c r="W40" s="104"/>
      <c r="X40" s="104"/>
      <c r="Y40" s="104">
        <f t="shared" si="6"/>
        <v>1565833</v>
      </c>
    </row>
    <row r="41" spans="1:25" ht="14.25">
      <c r="A41" s="6" t="s">
        <v>805</v>
      </c>
      <c r="B41" s="5" t="s">
        <v>804</v>
      </c>
      <c r="C41" s="6"/>
      <c r="D41" s="122">
        <v>3167931</v>
      </c>
      <c r="E41" s="122"/>
      <c r="F41" s="122"/>
      <c r="G41" s="122">
        <v>3799</v>
      </c>
      <c r="H41" s="104"/>
      <c r="I41" s="104"/>
      <c r="J41" s="104"/>
      <c r="K41" s="104"/>
      <c r="L41" s="104"/>
      <c r="M41" s="104"/>
      <c r="N41" s="104">
        <v>189392</v>
      </c>
      <c r="O41" s="104"/>
      <c r="P41" s="104"/>
      <c r="Q41" s="104"/>
      <c r="R41" s="104"/>
      <c r="S41" s="104"/>
      <c r="T41" s="104">
        <v>99275</v>
      </c>
      <c r="U41" s="104"/>
      <c r="V41" s="104"/>
      <c r="W41" s="104"/>
      <c r="X41" s="104"/>
      <c r="Y41" s="104">
        <f t="shared" si="6"/>
        <v>3460397</v>
      </c>
    </row>
    <row r="42" spans="1:25" ht="14.25">
      <c r="A42" s="10" t="s">
        <v>806</v>
      </c>
      <c r="B42" s="9" t="s">
        <v>223</v>
      </c>
      <c r="C42" s="10"/>
      <c r="D42" s="130">
        <f>SUM(D40:D41)</f>
        <v>3618058</v>
      </c>
      <c r="E42" s="130">
        <f aca="true" t="shared" si="8" ref="E42:X42">SUM(E40:E41)</f>
        <v>0</v>
      </c>
      <c r="F42" s="130">
        <f t="shared" si="8"/>
        <v>69631</v>
      </c>
      <c r="G42" s="130">
        <f t="shared" si="8"/>
        <v>100897</v>
      </c>
      <c r="H42" s="130">
        <f t="shared" si="8"/>
        <v>0</v>
      </c>
      <c r="I42" s="130">
        <f t="shared" si="8"/>
        <v>0</v>
      </c>
      <c r="J42" s="130">
        <f t="shared" si="8"/>
        <v>41545</v>
      </c>
      <c r="K42" s="130">
        <f t="shared" si="8"/>
        <v>0</v>
      </c>
      <c r="L42" s="130">
        <f t="shared" si="8"/>
        <v>0</v>
      </c>
      <c r="M42" s="130">
        <f t="shared" si="8"/>
        <v>0</v>
      </c>
      <c r="N42" s="130">
        <f t="shared" si="8"/>
        <v>1058548</v>
      </c>
      <c r="O42" s="130">
        <f t="shared" si="8"/>
        <v>0</v>
      </c>
      <c r="P42" s="130">
        <f t="shared" si="8"/>
        <v>0</v>
      </c>
      <c r="Q42" s="130">
        <f t="shared" si="8"/>
        <v>0</v>
      </c>
      <c r="R42" s="130">
        <f t="shared" si="8"/>
        <v>0</v>
      </c>
      <c r="S42" s="130">
        <f t="shared" si="8"/>
        <v>0</v>
      </c>
      <c r="T42" s="130">
        <f t="shared" si="8"/>
        <v>137551</v>
      </c>
      <c r="U42" s="130"/>
      <c r="V42" s="130"/>
      <c r="W42" s="130"/>
      <c r="X42" s="130">
        <f t="shared" si="8"/>
        <v>0</v>
      </c>
      <c r="Y42" s="104">
        <f t="shared" si="6"/>
        <v>5026230</v>
      </c>
    </row>
    <row r="43" spans="1:25" ht="14.25">
      <c r="A43" s="6" t="s">
        <v>808</v>
      </c>
      <c r="B43" s="5" t="s">
        <v>807</v>
      </c>
      <c r="C43" s="6"/>
      <c r="D43" s="122">
        <v>2193806</v>
      </c>
      <c r="E43" s="122">
        <v>65523</v>
      </c>
      <c r="F43" s="122">
        <v>7486</v>
      </c>
      <c r="G43" s="122">
        <v>1072962</v>
      </c>
      <c r="H43" s="104"/>
      <c r="I43" s="104"/>
      <c r="J43" s="104">
        <v>1956920</v>
      </c>
      <c r="K43" s="104"/>
      <c r="L43" s="104"/>
      <c r="M43" s="104">
        <v>6656561</v>
      </c>
      <c r="N43" s="104">
        <v>2425439</v>
      </c>
      <c r="O43" s="104">
        <v>20728</v>
      </c>
      <c r="P43" s="104"/>
      <c r="Q43" s="104"/>
      <c r="R43" s="104"/>
      <c r="S43" s="104"/>
      <c r="T43" s="104">
        <v>453732</v>
      </c>
      <c r="U43" s="104">
        <v>234</v>
      </c>
      <c r="V43" s="104"/>
      <c r="W43" s="104"/>
      <c r="X43" s="104"/>
      <c r="Y43" s="104">
        <f t="shared" si="6"/>
        <v>14853391</v>
      </c>
    </row>
    <row r="44" spans="1:25" ht="14.25">
      <c r="A44" s="6" t="s">
        <v>810</v>
      </c>
      <c r="B44" s="5" t="s">
        <v>809</v>
      </c>
      <c r="C44" s="6"/>
      <c r="D44" s="122"/>
      <c r="E44" s="122"/>
      <c r="F44" s="122"/>
      <c r="G44" s="122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>
        <f t="shared" si="6"/>
        <v>0</v>
      </c>
    </row>
    <row r="45" spans="1:25" ht="14.25">
      <c r="A45" s="6" t="s">
        <v>811</v>
      </c>
      <c r="B45" s="5" t="s">
        <v>224</v>
      </c>
      <c r="C45" s="6"/>
      <c r="D45" s="122"/>
      <c r="E45" s="122"/>
      <c r="F45" s="122"/>
      <c r="G45" s="122"/>
      <c r="H45" s="104">
        <v>50000</v>
      </c>
      <c r="I45" s="104"/>
      <c r="J45" s="104">
        <v>304745</v>
      </c>
      <c r="K45" s="104"/>
      <c r="L45" s="104"/>
      <c r="M45" s="104"/>
      <c r="N45" s="104">
        <v>2652879</v>
      </c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>
        <f t="shared" si="6"/>
        <v>3007624</v>
      </c>
    </row>
    <row r="46" spans="1:25" ht="14.25">
      <c r="A46" s="8" t="s">
        <v>811</v>
      </c>
      <c r="B46" s="7" t="s">
        <v>812</v>
      </c>
      <c r="C46" s="6"/>
      <c r="D46" s="122"/>
      <c r="E46" s="122"/>
      <c r="F46" s="122"/>
      <c r="G46" s="122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>
        <f t="shared" si="6"/>
        <v>0</v>
      </c>
    </row>
    <row r="47" spans="1:25" ht="14.25">
      <c r="A47" s="6" t="s">
        <v>814</v>
      </c>
      <c r="B47" s="5" t="s">
        <v>813</v>
      </c>
      <c r="C47" s="6"/>
      <c r="D47" s="122">
        <v>112393</v>
      </c>
      <c r="E47" s="122">
        <v>6000</v>
      </c>
      <c r="F47" s="122"/>
      <c r="G47" s="122">
        <v>380808</v>
      </c>
      <c r="H47" s="104"/>
      <c r="I47" s="104"/>
      <c r="J47" s="104">
        <v>2389561</v>
      </c>
      <c r="K47" s="104">
        <v>266904</v>
      </c>
      <c r="L47" s="104"/>
      <c r="M47" s="104"/>
      <c r="N47" s="104">
        <v>2089587</v>
      </c>
      <c r="O47" s="104">
        <v>4500</v>
      </c>
      <c r="P47" s="104"/>
      <c r="Q47" s="104">
        <v>257249</v>
      </c>
      <c r="R47" s="104"/>
      <c r="S47" s="104"/>
      <c r="T47" s="104">
        <v>113508</v>
      </c>
      <c r="U47" s="104"/>
      <c r="V47" s="104"/>
      <c r="W47" s="104"/>
      <c r="X47" s="104"/>
      <c r="Y47" s="104">
        <f t="shared" si="6"/>
        <v>5620510</v>
      </c>
    </row>
    <row r="48" spans="1:25" ht="14.25">
      <c r="A48" s="6" t="s">
        <v>815</v>
      </c>
      <c r="B48" s="13" t="s">
        <v>225</v>
      </c>
      <c r="C48" s="6"/>
      <c r="D48" s="122"/>
      <c r="E48" s="122"/>
      <c r="F48" s="122"/>
      <c r="G48" s="122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>
        <f t="shared" si="6"/>
        <v>0</v>
      </c>
    </row>
    <row r="49" spans="1:25" ht="14.25">
      <c r="A49" s="8" t="s">
        <v>815</v>
      </c>
      <c r="B49" s="7" t="s">
        <v>816</v>
      </c>
      <c r="C49" s="6"/>
      <c r="D49" s="122"/>
      <c r="E49" s="122"/>
      <c r="F49" s="122"/>
      <c r="G49" s="122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>
        <f t="shared" si="6"/>
        <v>0</v>
      </c>
    </row>
    <row r="50" spans="1:25" ht="14.25">
      <c r="A50" s="6" t="s">
        <v>818</v>
      </c>
      <c r="B50" s="5" t="s">
        <v>817</v>
      </c>
      <c r="C50" s="6"/>
      <c r="D50" s="122">
        <v>1474234</v>
      </c>
      <c r="E50" s="122"/>
      <c r="F50" s="122"/>
      <c r="G50" s="122"/>
      <c r="H50" s="104"/>
      <c r="I50" s="104"/>
      <c r="J50" s="104">
        <v>110000</v>
      </c>
      <c r="K50" s="104"/>
      <c r="L50" s="104"/>
      <c r="M50" s="104">
        <v>450000</v>
      </c>
      <c r="N50" s="104">
        <v>478500</v>
      </c>
      <c r="O50" s="104"/>
      <c r="P50" s="104"/>
      <c r="Q50" s="104"/>
      <c r="R50" s="104"/>
      <c r="S50" s="104"/>
      <c r="T50" s="104"/>
      <c r="U50" s="104"/>
      <c r="V50" s="104">
        <v>186741</v>
      </c>
      <c r="W50" s="104"/>
      <c r="X50" s="104"/>
      <c r="Y50" s="104">
        <f t="shared" si="6"/>
        <v>2699475</v>
      </c>
    </row>
    <row r="51" spans="1:25" ht="14.25">
      <c r="A51" s="6" t="s">
        <v>819</v>
      </c>
      <c r="B51" s="5" t="s">
        <v>226</v>
      </c>
      <c r="C51" s="6"/>
      <c r="D51" s="122">
        <v>2435263</v>
      </c>
      <c r="E51" s="122">
        <v>309820</v>
      </c>
      <c r="F51" s="122">
        <v>225026</v>
      </c>
      <c r="G51" s="122">
        <v>100589</v>
      </c>
      <c r="H51" s="104">
        <v>180350</v>
      </c>
      <c r="I51" s="104"/>
      <c r="J51" s="104">
        <v>8149033</v>
      </c>
      <c r="K51" s="104">
        <v>320000</v>
      </c>
      <c r="L51" s="104"/>
      <c r="M51" s="104"/>
      <c r="N51" s="104">
        <v>4849657</v>
      </c>
      <c r="O51" s="104"/>
      <c r="P51" s="104">
        <v>255875</v>
      </c>
      <c r="Q51" s="104">
        <v>316458</v>
      </c>
      <c r="R51" s="104"/>
      <c r="S51" s="104"/>
      <c r="T51" s="104">
        <v>147700</v>
      </c>
      <c r="U51" s="104"/>
      <c r="V51" s="104"/>
      <c r="W51" s="104">
        <v>12000</v>
      </c>
      <c r="X51" s="104"/>
      <c r="Y51" s="104">
        <f t="shared" si="6"/>
        <v>17301771</v>
      </c>
    </row>
    <row r="52" spans="1:25" ht="14.25">
      <c r="A52" s="8" t="s">
        <v>819</v>
      </c>
      <c r="B52" s="7" t="s">
        <v>820</v>
      </c>
      <c r="C52" s="6"/>
      <c r="D52" s="122">
        <v>105116</v>
      </c>
      <c r="E52" s="122"/>
      <c r="F52" s="122"/>
      <c r="G52" s="122"/>
      <c r="H52" s="104"/>
      <c r="I52" s="104"/>
      <c r="J52" s="104"/>
      <c r="K52" s="104"/>
      <c r="L52" s="104"/>
      <c r="M52" s="104"/>
      <c r="N52" s="104">
        <v>733243</v>
      </c>
      <c r="O52" s="104"/>
      <c r="P52" s="104"/>
      <c r="Q52" s="104">
        <v>183652</v>
      </c>
      <c r="R52" s="104"/>
      <c r="S52" s="104"/>
      <c r="T52" s="104"/>
      <c r="U52" s="104"/>
      <c r="V52" s="104"/>
      <c r="W52" s="104"/>
      <c r="X52" s="104"/>
      <c r="Y52" s="104">
        <f t="shared" si="6"/>
        <v>1022011</v>
      </c>
    </row>
    <row r="53" spans="1:25" ht="14.25">
      <c r="A53" s="10" t="s">
        <v>821</v>
      </c>
      <c r="B53" s="9" t="s">
        <v>227</v>
      </c>
      <c r="C53" s="10"/>
      <c r="D53" s="130">
        <f>D43+D44+D45+D47+D48+D50+D51</f>
        <v>6215696</v>
      </c>
      <c r="E53" s="130">
        <f aca="true" t="shared" si="9" ref="E53:Y53">E43+E44+E45+E47+E48+E50+E51</f>
        <v>381343</v>
      </c>
      <c r="F53" s="130">
        <f t="shared" si="9"/>
        <v>232512</v>
      </c>
      <c r="G53" s="130">
        <f t="shared" si="9"/>
        <v>1554359</v>
      </c>
      <c r="H53" s="130">
        <f t="shared" si="9"/>
        <v>230350</v>
      </c>
      <c r="I53" s="130">
        <f t="shared" si="9"/>
        <v>0</v>
      </c>
      <c r="J53" s="130">
        <f t="shared" si="9"/>
        <v>12910259</v>
      </c>
      <c r="K53" s="130">
        <f t="shared" si="9"/>
        <v>586904</v>
      </c>
      <c r="L53" s="130">
        <f t="shared" si="9"/>
        <v>0</v>
      </c>
      <c r="M53" s="130">
        <f t="shared" si="9"/>
        <v>7106561</v>
      </c>
      <c r="N53" s="130">
        <f t="shared" si="9"/>
        <v>12496062</v>
      </c>
      <c r="O53" s="130">
        <f t="shared" si="9"/>
        <v>25228</v>
      </c>
      <c r="P53" s="130">
        <f t="shared" si="9"/>
        <v>255875</v>
      </c>
      <c r="Q53" s="130">
        <f t="shared" si="9"/>
        <v>573707</v>
      </c>
      <c r="R53" s="130">
        <f t="shared" si="9"/>
        <v>0</v>
      </c>
      <c r="S53" s="130">
        <f t="shared" si="9"/>
        <v>0</v>
      </c>
      <c r="T53" s="130">
        <f t="shared" si="9"/>
        <v>714940</v>
      </c>
      <c r="U53" s="130"/>
      <c r="V53" s="130"/>
      <c r="W53" s="130">
        <v>12000</v>
      </c>
      <c r="X53" s="130">
        <f t="shared" si="9"/>
        <v>0</v>
      </c>
      <c r="Y53" s="130">
        <f t="shared" si="9"/>
        <v>43482771</v>
      </c>
    </row>
    <row r="54" spans="1:25" ht="14.25">
      <c r="A54" s="6" t="s">
        <v>823</v>
      </c>
      <c r="B54" s="5" t="s">
        <v>822</v>
      </c>
      <c r="C54" s="6"/>
      <c r="D54" s="122"/>
      <c r="E54" s="122"/>
      <c r="F54" s="122"/>
      <c r="G54" s="122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>
        <f aca="true" t="shared" si="10" ref="Y54:Y67">SUM(D54:X54)</f>
        <v>0</v>
      </c>
    </row>
    <row r="55" spans="1:25" ht="14.25">
      <c r="A55" s="6" t="s">
        <v>825</v>
      </c>
      <c r="B55" s="5" t="s">
        <v>824</v>
      </c>
      <c r="C55" s="6"/>
      <c r="D55" s="122">
        <v>12000</v>
      </c>
      <c r="E55" s="122"/>
      <c r="F55" s="122"/>
      <c r="G55" s="122"/>
      <c r="H55" s="104">
        <v>3606127</v>
      </c>
      <c r="I55" s="104"/>
      <c r="J55" s="104">
        <v>1073300</v>
      </c>
      <c r="K55" s="104"/>
      <c r="L55" s="104"/>
      <c r="M55" s="104"/>
      <c r="N55" s="104"/>
      <c r="O55" s="104"/>
      <c r="P55" s="104">
        <v>672377</v>
      </c>
      <c r="Q55" s="104"/>
      <c r="R55" s="104"/>
      <c r="S55" s="104"/>
      <c r="T55" s="104"/>
      <c r="U55" s="104"/>
      <c r="V55" s="104"/>
      <c r="W55" s="104"/>
      <c r="X55" s="104"/>
      <c r="Y55" s="104">
        <f t="shared" si="10"/>
        <v>5363804</v>
      </c>
    </row>
    <row r="56" spans="1:25" ht="14.25">
      <c r="A56" s="10" t="s">
        <v>826</v>
      </c>
      <c r="B56" s="9" t="s">
        <v>228</v>
      </c>
      <c r="C56" s="10"/>
      <c r="D56" s="130">
        <f>SUM(D54:D55)</f>
        <v>12000</v>
      </c>
      <c r="E56" s="130">
        <f aca="true" t="shared" si="11" ref="E56:X56">SUM(E54:E55)</f>
        <v>0</v>
      </c>
      <c r="F56" s="130">
        <f t="shared" si="11"/>
        <v>0</v>
      </c>
      <c r="G56" s="130">
        <f t="shared" si="11"/>
        <v>0</v>
      </c>
      <c r="H56" s="130">
        <f t="shared" si="11"/>
        <v>3606127</v>
      </c>
      <c r="I56" s="130">
        <f t="shared" si="11"/>
        <v>0</v>
      </c>
      <c r="J56" s="130">
        <f t="shared" si="11"/>
        <v>1073300</v>
      </c>
      <c r="K56" s="130">
        <f t="shared" si="11"/>
        <v>0</v>
      </c>
      <c r="L56" s="130">
        <f t="shared" si="11"/>
        <v>0</v>
      </c>
      <c r="M56" s="130">
        <f t="shared" si="11"/>
        <v>0</v>
      </c>
      <c r="N56" s="130">
        <f t="shared" si="11"/>
        <v>0</v>
      </c>
      <c r="O56" s="130">
        <f t="shared" si="11"/>
        <v>0</v>
      </c>
      <c r="P56" s="130">
        <f t="shared" si="11"/>
        <v>672377</v>
      </c>
      <c r="Q56" s="130">
        <f t="shared" si="11"/>
        <v>0</v>
      </c>
      <c r="R56" s="130">
        <f t="shared" si="11"/>
        <v>0</v>
      </c>
      <c r="S56" s="130">
        <f t="shared" si="11"/>
        <v>0</v>
      </c>
      <c r="T56" s="130">
        <f t="shared" si="11"/>
        <v>0</v>
      </c>
      <c r="U56" s="130"/>
      <c r="V56" s="130"/>
      <c r="W56" s="130"/>
      <c r="X56" s="130">
        <f t="shared" si="11"/>
        <v>0</v>
      </c>
      <c r="Y56" s="104">
        <f t="shared" si="10"/>
        <v>5363804</v>
      </c>
    </row>
    <row r="57" spans="1:25" ht="14.25">
      <c r="A57" s="6" t="s">
        <v>828</v>
      </c>
      <c r="B57" s="5" t="s">
        <v>827</v>
      </c>
      <c r="C57" s="6"/>
      <c r="D57" s="122">
        <v>1218919</v>
      </c>
      <c r="E57" s="122">
        <v>101340</v>
      </c>
      <c r="F57" s="122">
        <v>27303</v>
      </c>
      <c r="G57" s="122">
        <v>417726</v>
      </c>
      <c r="H57" s="104">
        <v>495133</v>
      </c>
      <c r="I57" s="104"/>
      <c r="J57" s="104">
        <v>3093606</v>
      </c>
      <c r="K57" s="104">
        <v>56404</v>
      </c>
      <c r="L57" s="104"/>
      <c r="M57" s="104">
        <v>1898177</v>
      </c>
      <c r="N57" s="104">
        <v>4249713</v>
      </c>
      <c r="O57" s="104">
        <v>5492</v>
      </c>
      <c r="P57" s="104">
        <v>51384</v>
      </c>
      <c r="Q57" s="104">
        <v>538858</v>
      </c>
      <c r="R57" s="104"/>
      <c r="S57" s="104"/>
      <c r="T57" s="104">
        <v>163212</v>
      </c>
      <c r="U57" s="104">
        <v>63</v>
      </c>
      <c r="V57" s="104"/>
      <c r="W57" s="104">
        <v>52151</v>
      </c>
      <c r="X57" s="104">
        <v>80190</v>
      </c>
      <c r="Y57" s="104">
        <f t="shared" si="10"/>
        <v>12449671</v>
      </c>
    </row>
    <row r="58" spans="1:25" ht="14.25">
      <c r="A58" s="6" t="s">
        <v>830</v>
      </c>
      <c r="B58" s="5" t="s">
        <v>829</v>
      </c>
      <c r="C58" s="6"/>
      <c r="D58" s="122"/>
      <c r="E58" s="122"/>
      <c r="F58" s="122"/>
      <c r="G58" s="122"/>
      <c r="H58" s="104"/>
      <c r="I58" s="104"/>
      <c r="J58" s="104">
        <v>1204058</v>
      </c>
      <c r="K58" s="104"/>
      <c r="L58" s="104"/>
      <c r="M58" s="104"/>
      <c r="N58" s="104">
        <v>19057212</v>
      </c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>
        <f t="shared" si="10"/>
        <v>20261270</v>
      </c>
    </row>
    <row r="59" spans="1:25" ht="14.25">
      <c r="A59" s="6" t="s">
        <v>831</v>
      </c>
      <c r="B59" s="5" t="s">
        <v>229</v>
      </c>
      <c r="C59" s="6"/>
      <c r="D59" s="122"/>
      <c r="E59" s="122"/>
      <c r="F59" s="122"/>
      <c r="G59" s="122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>
        <f t="shared" si="10"/>
        <v>0</v>
      </c>
    </row>
    <row r="60" spans="1:25" ht="14.25">
      <c r="A60" s="8" t="s">
        <v>831</v>
      </c>
      <c r="B60" s="7" t="s">
        <v>816</v>
      </c>
      <c r="C60" s="6"/>
      <c r="D60" s="122"/>
      <c r="E60" s="122"/>
      <c r="F60" s="122"/>
      <c r="G60" s="122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>
        <f t="shared" si="10"/>
        <v>0</v>
      </c>
    </row>
    <row r="61" spans="1:25" ht="14.25">
      <c r="A61" s="8" t="s">
        <v>831</v>
      </c>
      <c r="B61" s="7" t="s">
        <v>832</v>
      </c>
      <c r="C61" s="6"/>
      <c r="D61" s="122"/>
      <c r="E61" s="122"/>
      <c r="F61" s="122"/>
      <c r="G61" s="122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>
        <f t="shared" si="10"/>
        <v>0</v>
      </c>
    </row>
    <row r="62" spans="1:25" ht="14.25">
      <c r="A62" s="6" t="s">
        <v>833</v>
      </c>
      <c r="B62" s="5" t="s">
        <v>230</v>
      </c>
      <c r="C62" s="6"/>
      <c r="D62" s="122"/>
      <c r="E62" s="122"/>
      <c r="F62" s="122"/>
      <c r="G62" s="122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>
        <f t="shared" si="10"/>
        <v>0</v>
      </c>
    </row>
    <row r="63" spans="1:25" ht="14.25">
      <c r="A63" s="8" t="s">
        <v>833</v>
      </c>
      <c r="B63" s="7" t="s">
        <v>834</v>
      </c>
      <c r="C63" s="6"/>
      <c r="D63" s="122"/>
      <c r="E63" s="122"/>
      <c r="F63" s="122"/>
      <c r="G63" s="122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>
        <f t="shared" si="10"/>
        <v>0</v>
      </c>
    </row>
    <row r="64" spans="1:25" ht="14.25">
      <c r="A64" s="8" t="s">
        <v>833</v>
      </c>
      <c r="B64" s="7" t="s">
        <v>835</v>
      </c>
      <c r="C64" s="6"/>
      <c r="D64" s="122"/>
      <c r="E64" s="122"/>
      <c r="F64" s="122"/>
      <c r="G64" s="122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>
        <f t="shared" si="10"/>
        <v>0</v>
      </c>
    </row>
    <row r="65" spans="1:25" ht="14.25">
      <c r="A65" s="8" t="s">
        <v>833</v>
      </c>
      <c r="B65" s="7" t="s">
        <v>836</v>
      </c>
      <c r="C65" s="6"/>
      <c r="D65" s="122"/>
      <c r="E65" s="122"/>
      <c r="F65" s="122"/>
      <c r="G65" s="122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>
        <f t="shared" si="10"/>
        <v>0</v>
      </c>
    </row>
    <row r="66" spans="1:25" ht="14.25">
      <c r="A66" s="6" t="s">
        <v>838</v>
      </c>
      <c r="B66" s="5" t="s">
        <v>837</v>
      </c>
      <c r="C66" s="6"/>
      <c r="D66" s="122">
        <v>177419</v>
      </c>
      <c r="E66" s="122">
        <v>59</v>
      </c>
      <c r="F66" s="122">
        <v>2</v>
      </c>
      <c r="G66" s="122">
        <v>3</v>
      </c>
      <c r="H66" s="104"/>
      <c r="I66" s="104">
        <v>3500</v>
      </c>
      <c r="J66" s="104">
        <v>15165</v>
      </c>
      <c r="K66" s="104"/>
      <c r="L66" s="104"/>
      <c r="M66" s="104"/>
      <c r="N66" s="104">
        <v>389841</v>
      </c>
      <c r="O66" s="104"/>
      <c r="P66" s="104"/>
      <c r="Q66" s="104"/>
      <c r="R66" s="104"/>
      <c r="S66" s="104"/>
      <c r="T66" s="104">
        <v>253</v>
      </c>
      <c r="U66" s="104"/>
      <c r="V66" s="104"/>
      <c r="W66" s="104"/>
      <c r="X66" s="104"/>
      <c r="Y66" s="104">
        <f t="shared" si="10"/>
        <v>586242</v>
      </c>
    </row>
    <row r="67" spans="1:25" ht="14.25">
      <c r="A67" s="10" t="s">
        <v>839</v>
      </c>
      <c r="B67" s="9" t="s">
        <v>231</v>
      </c>
      <c r="C67" s="10"/>
      <c r="D67" s="130">
        <f>D57+D58+D59+D62+D66</f>
        <v>1396338</v>
      </c>
      <c r="E67" s="130">
        <f aca="true" t="shared" si="12" ref="E67:X67">E57+E58+E59+E62+E66</f>
        <v>101399</v>
      </c>
      <c r="F67" s="130">
        <f t="shared" si="12"/>
        <v>27305</v>
      </c>
      <c r="G67" s="130">
        <f t="shared" si="12"/>
        <v>417729</v>
      </c>
      <c r="H67" s="130">
        <f t="shared" si="12"/>
        <v>495133</v>
      </c>
      <c r="I67" s="130">
        <f t="shared" si="12"/>
        <v>3500</v>
      </c>
      <c r="J67" s="130">
        <f t="shared" si="12"/>
        <v>4312829</v>
      </c>
      <c r="K67" s="130">
        <f t="shared" si="12"/>
        <v>56404</v>
      </c>
      <c r="L67" s="130">
        <f t="shared" si="12"/>
        <v>0</v>
      </c>
      <c r="M67" s="130">
        <f t="shared" si="12"/>
        <v>1898177</v>
      </c>
      <c r="N67" s="130">
        <f t="shared" si="12"/>
        <v>23696766</v>
      </c>
      <c r="O67" s="130">
        <f t="shared" si="12"/>
        <v>5492</v>
      </c>
      <c r="P67" s="130">
        <f t="shared" si="12"/>
        <v>51384</v>
      </c>
      <c r="Q67" s="130">
        <f t="shared" si="12"/>
        <v>538858</v>
      </c>
      <c r="R67" s="130">
        <f t="shared" si="12"/>
        <v>0</v>
      </c>
      <c r="S67" s="130">
        <f t="shared" si="12"/>
        <v>0</v>
      </c>
      <c r="T67" s="130">
        <f t="shared" si="12"/>
        <v>163465</v>
      </c>
      <c r="U67" s="130"/>
      <c r="V67" s="130"/>
      <c r="W67" s="130">
        <v>52151</v>
      </c>
      <c r="X67" s="130">
        <f t="shared" si="12"/>
        <v>80190</v>
      </c>
      <c r="Y67" s="104">
        <f t="shared" si="10"/>
        <v>33297120</v>
      </c>
    </row>
    <row r="68" spans="1:25" s="263" customFormat="1" ht="15">
      <c r="A68" s="259" t="s">
        <v>840</v>
      </c>
      <c r="B68" s="260" t="s">
        <v>232</v>
      </c>
      <c r="C68" s="259"/>
      <c r="D68" s="261">
        <f>D67+D56+D53+D42+D39</f>
        <v>11389002</v>
      </c>
      <c r="E68" s="261">
        <f aca="true" t="shared" si="13" ref="E68:X68">E67+E56+E53+E42+E39</f>
        <v>482742</v>
      </c>
      <c r="F68" s="261">
        <f t="shared" si="13"/>
        <v>515821</v>
      </c>
      <c r="G68" s="261">
        <f t="shared" si="13"/>
        <v>2106426</v>
      </c>
      <c r="H68" s="261">
        <f t="shared" si="13"/>
        <v>4610788</v>
      </c>
      <c r="I68" s="261">
        <f t="shared" si="13"/>
        <v>3500</v>
      </c>
      <c r="J68" s="261">
        <f t="shared" si="13"/>
        <v>20236643</v>
      </c>
      <c r="K68" s="261">
        <f t="shared" si="13"/>
        <v>643308</v>
      </c>
      <c r="L68" s="261">
        <f t="shared" si="13"/>
        <v>0</v>
      </c>
      <c r="M68" s="261">
        <f t="shared" si="13"/>
        <v>9004738</v>
      </c>
      <c r="N68" s="261">
        <f t="shared" si="13"/>
        <v>47618553</v>
      </c>
      <c r="O68" s="261">
        <f t="shared" si="13"/>
        <v>30720</v>
      </c>
      <c r="P68" s="261">
        <f t="shared" si="13"/>
        <v>979636</v>
      </c>
      <c r="Q68" s="261">
        <f t="shared" si="13"/>
        <v>2746244</v>
      </c>
      <c r="R68" s="261">
        <f t="shared" si="13"/>
        <v>0</v>
      </c>
      <c r="S68" s="261">
        <f t="shared" si="13"/>
        <v>0</v>
      </c>
      <c r="T68" s="261">
        <f t="shared" si="13"/>
        <v>1025956</v>
      </c>
      <c r="U68" s="261">
        <v>297</v>
      </c>
      <c r="V68" s="261">
        <v>186741</v>
      </c>
      <c r="W68" s="261">
        <v>266561</v>
      </c>
      <c r="X68" s="261">
        <f t="shared" si="13"/>
        <v>377190</v>
      </c>
      <c r="Y68" s="261">
        <f>Y67+Y56+Y53+Y42+Y39</f>
        <v>102224803</v>
      </c>
    </row>
    <row r="69" spans="1:25" ht="14.25">
      <c r="A69" s="10" t="s">
        <v>842</v>
      </c>
      <c r="B69" s="14" t="s">
        <v>841</v>
      </c>
      <c r="C69" s="6"/>
      <c r="D69" s="122"/>
      <c r="E69" s="122"/>
      <c r="F69" s="122"/>
      <c r="G69" s="122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>
        <f aca="true" t="shared" si="14" ref="Y69:Y85">SUM(D69:X69)</f>
        <v>0</v>
      </c>
    </row>
    <row r="70" spans="1:25" ht="14.25">
      <c r="A70" s="6" t="s">
        <v>843</v>
      </c>
      <c r="B70" s="15" t="s">
        <v>233</v>
      </c>
      <c r="C70" s="6"/>
      <c r="D70" s="122"/>
      <c r="E70" s="122"/>
      <c r="F70" s="122"/>
      <c r="G70" s="122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>
        <f t="shared" si="14"/>
        <v>0</v>
      </c>
    </row>
    <row r="71" spans="1:25" ht="14.25">
      <c r="A71" s="6" t="s">
        <v>843</v>
      </c>
      <c r="B71" s="15" t="s">
        <v>234</v>
      </c>
      <c r="C71" s="6"/>
      <c r="D71" s="122"/>
      <c r="E71" s="122"/>
      <c r="F71" s="122"/>
      <c r="G71" s="122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>
        <f t="shared" si="14"/>
        <v>0</v>
      </c>
    </row>
    <row r="72" spans="1:25" ht="14.25">
      <c r="A72" s="6" t="s">
        <v>843</v>
      </c>
      <c r="B72" s="15" t="s">
        <v>235</v>
      </c>
      <c r="C72" s="6"/>
      <c r="D72" s="122"/>
      <c r="E72" s="122"/>
      <c r="F72" s="122"/>
      <c r="G72" s="122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>
        <f t="shared" si="14"/>
        <v>0</v>
      </c>
    </row>
    <row r="73" spans="1:25" ht="14.25">
      <c r="A73" s="6" t="s">
        <v>843</v>
      </c>
      <c r="B73" s="15" t="s">
        <v>236</v>
      </c>
      <c r="C73" s="6"/>
      <c r="D73" s="122"/>
      <c r="E73" s="122"/>
      <c r="F73" s="122"/>
      <c r="G73" s="122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>
        <f t="shared" si="14"/>
        <v>0</v>
      </c>
    </row>
    <row r="74" spans="1:25" ht="14.25">
      <c r="A74" s="6" t="s">
        <v>843</v>
      </c>
      <c r="B74" s="15" t="s">
        <v>237</v>
      </c>
      <c r="C74" s="6"/>
      <c r="D74" s="122"/>
      <c r="E74" s="122"/>
      <c r="F74" s="122"/>
      <c r="G74" s="122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>
        <f t="shared" si="14"/>
        <v>0</v>
      </c>
    </row>
    <row r="75" spans="1:25" ht="14.25">
      <c r="A75" s="6" t="s">
        <v>843</v>
      </c>
      <c r="B75" s="15" t="s">
        <v>238</v>
      </c>
      <c r="C75" s="6"/>
      <c r="D75" s="122"/>
      <c r="E75" s="122"/>
      <c r="F75" s="122"/>
      <c r="G75" s="122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>
        <f t="shared" si="14"/>
        <v>0</v>
      </c>
    </row>
    <row r="76" spans="1:25" ht="14.25">
      <c r="A76" s="6" t="s">
        <v>843</v>
      </c>
      <c r="B76" s="15" t="s">
        <v>239</v>
      </c>
      <c r="C76" s="6"/>
      <c r="D76" s="122"/>
      <c r="E76" s="122"/>
      <c r="F76" s="122"/>
      <c r="G76" s="122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>
        <f t="shared" si="14"/>
        <v>0</v>
      </c>
    </row>
    <row r="77" spans="1:25" ht="14.25">
      <c r="A77" s="6" t="s">
        <v>843</v>
      </c>
      <c r="B77" s="15" t="s">
        <v>240</v>
      </c>
      <c r="C77" s="6"/>
      <c r="D77" s="122"/>
      <c r="E77" s="122"/>
      <c r="F77" s="122"/>
      <c r="G77" s="122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>
        <f t="shared" si="14"/>
        <v>0</v>
      </c>
    </row>
    <row r="78" spans="1:25" ht="14.25">
      <c r="A78" s="6" t="s">
        <v>843</v>
      </c>
      <c r="B78" s="15" t="s">
        <v>241</v>
      </c>
      <c r="C78" s="6"/>
      <c r="D78" s="122"/>
      <c r="E78" s="122"/>
      <c r="F78" s="122"/>
      <c r="G78" s="122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>
        <f t="shared" si="14"/>
        <v>0</v>
      </c>
    </row>
    <row r="79" spans="1:25" ht="14.25">
      <c r="A79" s="6" t="s">
        <v>843</v>
      </c>
      <c r="B79" s="15" t="s">
        <v>242</v>
      </c>
      <c r="C79" s="6"/>
      <c r="D79" s="122"/>
      <c r="E79" s="122"/>
      <c r="F79" s="122"/>
      <c r="G79" s="122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>
        <f t="shared" si="14"/>
        <v>0</v>
      </c>
    </row>
    <row r="80" spans="1:25" ht="26.25">
      <c r="A80" s="6" t="s">
        <v>843</v>
      </c>
      <c r="B80" s="16" t="s">
        <v>243</v>
      </c>
      <c r="C80" s="6"/>
      <c r="D80" s="122"/>
      <c r="E80" s="122"/>
      <c r="F80" s="122"/>
      <c r="G80" s="122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>
        <f t="shared" si="14"/>
        <v>0</v>
      </c>
    </row>
    <row r="81" spans="1:25" ht="26.25">
      <c r="A81" s="6" t="s">
        <v>843</v>
      </c>
      <c r="B81" s="16" t="s">
        <v>244</v>
      </c>
      <c r="C81" s="6"/>
      <c r="D81" s="122"/>
      <c r="E81" s="122"/>
      <c r="F81" s="122"/>
      <c r="G81" s="122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>
        <f t="shared" si="14"/>
        <v>0</v>
      </c>
    </row>
    <row r="82" spans="1:25" ht="14.25">
      <c r="A82" s="6" t="s">
        <v>843</v>
      </c>
      <c r="B82" s="16" t="s">
        <v>245</v>
      </c>
      <c r="C82" s="6"/>
      <c r="D82" s="122"/>
      <c r="E82" s="122"/>
      <c r="F82" s="122"/>
      <c r="G82" s="122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>
        <f t="shared" si="14"/>
        <v>0</v>
      </c>
    </row>
    <row r="83" spans="1:25" ht="14.25">
      <c r="A83" s="6" t="s">
        <v>843</v>
      </c>
      <c r="B83" s="16" t="s">
        <v>246</v>
      </c>
      <c r="C83" s="6"/>
      <c r="D83" s="122"/>
      <c r="E83" s="122"/>
      <c r="F83" s="122"/>
      <c r="G83" s="122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>
        <f t="shared" si="14"/>
        <v>0</v>
      </c>
    </row>
    <row r="84" spans="1:25" ht="14.25">
      <c r="A84" s="6" t="s">
        <v>843</v>
      </c>
      <c r="B84" s="16" t="s">
        <v>247</v>
      </c>
      <c r="C84" s="6"/>
      <c r="D84" s="122"/>
      <c r="E84" s="122"/>
      <c r="F84" s="122"/>
      <c r="G84" s="122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>
        <f t="shared" si="14"/>
        <v>0</v>
      </c>
    </row>
    <row r="85" spans="1:25" ht="14.25">
      <c r="A85" s="6" t="s">
        <v>843</v>
      </c>
      <c r="B85" s="16" t="s">
        <v>248</v>
      </c>
      <c r="C85" s="6"/>
      <c r="D85" s="122"/>
      <c r="E85" s="122"/>
      <c r="F85" s="122"/>
      <c r="G85" s="122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>
        <f t="shared" si="14"/>
        <v>0</v>
      </c>
    </row>
    <row r="86" spans="1:25" ht="14.25">
      <c r="A86" s="17" t="s">
        <v>843</v>
      </c>
      <c r="B86" s="14" t="s">
        <v>249</v>
      </c>
      <c r="C86" s="6"/>
      <c r="D86" s="130">
        <f>SUM(D70:D85)</f>
        <v>0</v>
      </c>
      <c r="E86" s="130">
        <f aca="true" t="shared" si="15" ref="E86:Y86">SUM(E70:E85)</f>
        <v>0</v>
      </c>
      <c r="F86" s="130">
        <f t="shared" si="15"/>
        <v>0</v>
      </c>
      <c r="G86" s="130">
        <f t="shared" si="15"/>
        <v>0</v>
      </c>
      <c r="H86" s="130">
        <f t="shared" si="15"/>
        <v>0</v>
      </c>
      <c r="I86" s="130">
        <f t="shared" si="15"/>
        <v>0</v>
      </c>
      <c r="J86" s="130">
        <f t="shared" si="15"/>
        <v>0</v>
      </c>
      <c r="K86" s="122">
        <f t="shared" si="15"/>
        <v>0</v>
      </c>
      <c r="L86" s="122">
        <f t="shared" si="15"/>
        <v>0</v>
      </c>
      <c r="M86" s="122">
        <f t="shared" si="15"/>
        <v>0</v>
      </c>
      <c r="N86" s="122">
        <f t="shared" si="15"/>
        <v>0</v>
      </c>
      <c r="O86" s="122">
        <f t="shared" si="15"/>
        <v>0</v>
      </c>
      <c r="P86" s="122">
        <f t="shared" si="15"/>
        <v>0</v>
      </c>
      <c r="Q86" s="122">
        <f t="shared" si="15"/>
        <v>0</v>
      </c>
      <c r="R86" s="122">
        <f t="shared" si="15"/>
        <v>0</v>
      </c>
      <c r="S86" s="122">
        <f t="shared" si="15"/>
        <v>0</v>
      </c>
      <c r="T86" s="122">
        <f t="shared" si="15"/>
        <v>0</v>
      </c>
      <c r="U86" s="122"/>
      <c r="V86" s="122"/>
      <c r="W86" s="122"/>
      <c r="X86" s="122">
        <f t="shared" si="15"/>
        <v>0</v>
      </c>
      <c r="Y86" s="122">
        <f t="shared" si="15"/>
        <v>0</v>
      </c>
    </row>
    <row r="87" spans="1:25" ht="14.25">
      <c r="A87" s="6" t="s">
        <v>844</v>
      </c>
      <c r="B87" s="15" t="s">
        <v>250</v>
      </c>
      <c r="C87" s="6"/>
      <c r="D87" s="122"/>
      <c r="E87" s="122"/>
      <c r="F87" s="122"/>
      <c r="G87" s="122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>
        <f>SUM(D87:X87)</f>
        <v>0</v>
      </c>
    </row>
    <row r="88" spans="1:25" ht="14.25">
      <c r="A88" s="6" t="s">
        <v>844</v>
      </c>
      <c r="B88" s="15" t="s">
        <v>251</v>
      </c>
      <c r="C88" s="6"/>
      <c r="D88" s="122"/>
      <c r="E88" s="122"/>
      <c r="F88" s="122"/>
      <c r="G88" s="122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>
        <f>SUM(D88:X88)</f>
        <v>0</v>
      </c>
    </row>
    <row r="89" spans="1:25" ht="14.25">
      <c r="A89" s="6" t="s">
        <v>844</v>
      </c>
      <c r="B89" s="15" t="s">
        <v>252</v>
      </c>
      <c r="C89" s="6"/>
      <c r="D89" s="122"/>
      <c r="E89" s="122"/>
      <c r="F89" s="122"/>
      <c r="G89" s="122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>
        <f>SUM(D89:X89)</f>
        <v>0</v>
      </c>
    </row>
    <row r="90" spans="1:25" ht="14.25">
      <c r="A90" s="10" t="s">
        <v>844</v>
      </c>
      <c r="B90" s="18" t="s">
        <v>253</v>
      </c>
      <c r="C90" s="6"/>
      <c r="D90" s="130">
        <f>SUM(D87:D89)</f>
        <v>0</v>
      </c>
      <c r="E90" s="130">
        <f aca="true" t="shared" si="16" ref="E90:Y90">SUM(E87:E89)</f>
        <v>0</v>
      </c>
      <c r="F90" s="130">
        <f t="shared" si="16"/>
        <v>0</v>
      </c>
      <c r="G90" s="130">
        <f t="shared" si="16"/>
        <v>0</v>
      </c>
      <c r="H90" s="130">
        <f t="shared" si="16"/>
        <v>0</v>
      </c>
      <c r="I90" s="130">
        <f t="shared" si="16"/>
        <v>0</v>
      </c>
      <c r="J90" s="130">
        <f t="shared" si="16"/>
        <v>0</v>
      </c>
      <c r="K90" s="122">
        <f t="shared" si="16"/>
        <v>0</v>
      </c>
      <c r="L90" s="122">
        <f t="shared" si="16"/>
        <v>0</v>
      </c>
      <c r="M90" s="122">
        <f t="shared" si="16"/>
        <v>0</v>
      </c>
      <c r="N90" s="122">
        <f t="shared" si="16"/>
        <v>0</v>
      </c>
      <c r="O90" s="122">
        <f t="shared" si="16"/>
        <v>0</v>
      </c>
      <c r="P90" s="122">
        <f t="shared" si="16"/>
        <v>0</v>
      </c>
      <c r="Q90" s="122">
        <f t="shared" si="16"/>
        <v>0</v>
      </c>
      <c r="R90" s="122">
        <f t="shared" si="16"/>
        <v>0</v>
      </c>
      <c r="S90" s="122">
        <f t="shared" si="16"/>
        <v>0</v>
      </c>
      <c r="T90" s="122">
        <f t="shared" si="16"/>
        <v>0</v>
      </c>
      <c r="U90" s="122"/>
      <c r="V90" s="122"/>
      <c r="W90" s="122"/>
      <c r="X90" s="122">
        <f t="shared" si="16"/>
        <v>0</v>
      </c>
      <c r="Y90" s="122">
        <f t="shared" si="16"/>
        <v>0</v>
      </c>
    </row>
    <row r="91" spans="1:25" ht="14.25">
      <c r="A91" s="6" t="s">
        <v>845</v>
      </c>
      <c r="B91" s="15" t="s">
        <v>254</v>
      </c>
      <c r="C91" s="6"/>
      <c r="D91" s="122"/>
      <c r="E91" s="122"/>
      <c r="F91" s="122"/>
      <c r="G91" s="122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>
        <f aca="true" t="shared" si="17" ref="Y91:Y96">SUM(D91:X91)</f>
        <v>0</v>
      </c>
    </row>
    <row r="92" spans="1:25" ht="14.25">
      <c r="A92" s="6" t="s">
        <v>845</v>
      </c>
      <c r="B92" s="15" t="s">
        <v>255</v>
      </c>
      <c r="C92" s="6"/>
      <c r="D92" s="122"/>
      <c r="E92" s="122"/>
      <c r="F92" s="122"/>
      <c r="G92" s="122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>
        <f t="shared" si="17"/>
        <v>0</v>
      </c>
    </row>
    <row r="93" spans="1:25" ht="14.25">
      <c r="A93" s="6" t="s">
        <v>845</v>
      </c>
      <c r="B93" s="15" t="s">
        <v>256</v>
      </c>
      <c r="C93" s="6"/>
      <c r="D93" s="122"/>
      <c r="E93" s="122"/>
      <c r="F93" s="122"/>
      <c r="G93" s="122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>
        <f t="shared" si="17"/>
        <v>0</v>
      </c>
    </row>
    <row r="94" spans="1:25" ht="14.25">
      <c r="A94" s="6" t="s">
        <v>845</v>
      </c>
      <c r="B94" s="15" t="s">
        <v>257</v>
      </c>
      <c r="C94" s="6"/>
      <c r="D94" s="122"/>
      <c r="E94" s="122"/>
      <c r="F94" s="122"/>
      <c r="G94" s="122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>
        <f t="shared" si="17"/>
        <v>0</v>
      </c>
    </row>
    <row r="95" spans="1:25" ht="14.25">
      <c r="A95" s="6" t="s">
        <v>845</v>
      </c>
      <c r="B95" s="16" t="s">
        <v>258</v>
      </c>
      <c r="C95" s="6"/>
      <c r="D95" s="122"/>
      <c r="E95" s="122"/>
      <c r="F95" s="122"/>
      <c r="G95" s="122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>
        <f t="shared" si="17"/>
        <v>0</v>
      </c>
    </row>
    <row r="96" spans="1:25" ht="14.25">
      <c r="A96" s="6" t="s">
        <v>845</v>
      </c>
      <c r="B96" s="16" t="s">
        <v>259</v>
      </c>
      <c r="C96" s="6"/>
      <c r="D96" s="122"/>
      <c r="E96" s="122"/>
      <c r="F96" s="122"/>
      <c r="G96" s="122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>
        <f t="shared" si="17"/>
        <v>0</v>
      </c>
    </row>
    <row r="97" spans="1:25" ht="14.25">
      <c r="A97" s="17" t="s">
        <v>845</v>
      </c>
      <c r="B97" s="19" t="s">
        <v>564</v>
      </c>
      <c r="C97" s="6"/>
      <c r="D97" s="130">
        <f>SUM(D91:D96)</f>
        <v>0</v>
      </c>
      <c r="E97" s="130">
        <f aca="true" t="shared" si="18" ref="E97:Y97">SUM(E91:E96)</f>
        <v>0</v>
      </c>
      <c r="F97" s="130">
        <f t="shared" si="18"/>
        <v>0</v>
      </c>
      <c r="G97" s="130">
        <f t="shared" si="18"/>
        <v>0</v>
      </c>
      <c r="H97" s="130">
        <f t="shared" si="18"/>
        <v>0</v>
      </c>
      <c r="I97" s="130">
        <f t="shared" si="18"/>
        <v>0</v>
      </c>
      <c r="J97" s="130">
        <f t="shared" si="18"/>
        <v>0</v>
      </c>
      <c r="K97" s="122">
        <f t="shared" si="18"/>
        <v>0</v>
      </c>
      <c r="L97" s="122">
        <f t="shared" si="18"/>
        <v>0</v>
      </c>
      <c r="M97" s="122">
        <f t="shared" si="18"/>
        <v>0</v>
      </c>
      <c r="N97" s="122">
        <f t="shared" si="18"/>
        <v>0</v>
      </c>
      <c r="O97" s="122">
        <f t="shared" si="18"/>
        <v>0</v>
      </c>
      <c r="P97" s="122">
        <f t="shared" si="18"/>
        <v>0</v>
      </c>
      <c r="Q97" s="122">
        <f t="shared" si="18"/>
        <v>0</v>
      </c>
      <c r="R97" s="122">
        <f t="shared" si="18"/>
        <v>0</v>
      </c>
      <c r="S97" s="122">
        <f t="shared" si="18"/>
        <v>0</v>
      </c>
      <c r="T97" s="122">
        <f t="shared" si="18"/>
        <v>0</v>
      </c>
      <c r="U97" s="122"/>
      <c r="V97" s="122"/>
      <c r="W97" s="122"/>
      <c r="X97" s="122">
        <f t="shared" si="18"/>
        <v>0</v>
      </c>
      <c r="Y97" s="122">
        <f t="shared" si="18"/>
        <v>0</v>
      </c>
    </row>
    <row r="98" spans="1:25" ht="14.25">
      <c r="A98" s="6" t="s">
        <v>846</v>
      </c>
      <c r="B98" s="15" t="s">
        <v>260</v>
      </c>
      <c r="C98" s="6"/>
      <c r="D98" s="122"/>
      <c r="E98" s="122"/>
      <c r="F98" s="122"/>
      <c r="G98" s="122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>
        <f>SUM(D98:X98)</f>
        <v>0</v>
      </c>
    </row>
    <row r="99" spans="1:25" ht="14.25">
      <c r="A99" s="17" t="s">
        <v>846</v>
      </c>
      <c r="B99" s="20" t="s">
        <v>563</v>
      </c>
      <c r="C99" s="6"/>
      <c r="D99" s="130">
        <f>SUM(D98)</f>
        <v>0</v>
      </c>
      <c r="E99" s="130">
        <f aca="true" t="shared" si="19" ref="E99:Y99">SUM(E98)</f>
        <v>0</v>
      </c>
      <c r="F99" s="130">
        <f t="shared" si="19"/>
        <v>0</v>
      </c>
      <c r="G99" s="130">
        <f t="shared" si="19"/>
        <v>0</v>
      </c>
      <c r="H99" s="130">
        <f t="shared" si="19"/>
        <v>0</v>
      </c>
      <c r="I99" s="130">
        <f t="shared" si="19"/>
        <v>0</v>
      </c>
      <c r="J99" s="130">
        <f t="shared" si="19"/>
        <v>0</v>
      </c>
      <c r="K99" s="122">
        <f t="shared" si="19"/>
        <v>0</v>
      </c>
      <c r="L99" s="122">
        <f t="shared" si="19"/>
        <v>0</v>
      </c>
      <c r="M99" s="122">
        <f t="shared" si="19"/>
        <v>0</v>
      </c>
      <c r="N99" s="122">
        <f t="shared" si="19"/>
        <v>0</v>
      </c>
      <c r="O99" s="122">
        <f t="shared" si="19"/>
        <v>0</v>
      </c>
      <c r="P99" s="122">
        <f t="shared" si="19"/>
        <v>0</v>
      </c>
      <c r="Q99" s="122">
        <f t="shared" si="19"/>
        <v>0</v>
      </c>
      <c r="R99" s="122">
        <f t="shared" si="19"/>
        <v>0</v>
      </c>
      <c r="S99" s="122">
        <f t="shared" si="19"/>
        <v>0</v>
      </c>
      <c r="T99" s="122">
        <f t="shared" si="19"/>
        <v>0</v>
      </c>
      <c r="U99" s="122"/>
      <c r="V99" s="122"/>
      <c r="W99" s="122"/>
      <c r="X99" s="122">
        <f t="shared" si="19"/>
        <v>0</v>
      </c>
      <c r="Y99" s="122">
        <f t="shared" si="19"/>
        <v>0</v>
      </c>
    </row>
    <row r="100" spans="1:25" ht="14.25">
      <c r="A100" s="6" t="s">
        <v>847</v>
      </c>
      <c r="B100" s="15" t="s">
        <v>261</v>
      </c>
      <c r="C100" s="6"/>
      <c r="D100" s="122"/>
      <c r="E100" s="122"/>
      <c r="F100" s="122"/>
      <c r="G100" s="122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>
        <f aca="true" t="shared" si="20" ref="Y100:Y105">SUM(D100:X100)</f>
        <v>0</v>
      </c>
    </row>
    <row r="101" spans="1:25" ht="14.25">
      <c r="A101" s="6" t="s">
        <v>847</v>
      </c>
      <c r="B101" s="15" t="s">
        <v>262</v>
      </c>
      <c r="C101" s="6"/>
      <c r="D101" s="122"/>
      <c r="E101" s="122"/>
      <c r="F101" s="122"/>
      <c r="G101" s="122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>
        <f t="shared" si="20"/>
        <v>0</v>
      </c>
    </row>
    <row r="102" spans="1:25" ht="14.25">
      <c r="A102" s="6" t="s">
        <v>847</v>
      </c>
      <c r="B102" s="16" t="s">
        <v>263</v>
      </c>
      <c r="C102" s="6"/>
      <c r="D102" s="122"/>
      <c r="E102" s="122"/>
      <c r="F102" s="122"/>
      <c r="G102" s="122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>
        <f t="shared" si="20"/>
        <v>0</v>
      </c>
    </row>
    <row r="103" spans="1:25" ht="14.25">
      <c r="A103" s="6" t="s">
        <v>847</v>
      </c>
      <c r="B103" s="16" t="s">
        <v>264</v>
      </c>
      <c r="C103" s="6"/>
      <c r="D103" s="122"/>
      <c r="E103" s="122"/>
      <c r="F103" s="122"/>
      <c r="G103" s="122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>
        <f t="shared" si="20"/>
        <v>0</v>
      </c>
    </row>
    <row r="104" spans="1:25" ht="14.25">
      <c r="A104" s="6" t="s">
        <v>847</v>
      </c>
      <c r="B104" s="16" t="s">
        <v>265</v>
      </c>
      <c r="C104" s="6"/>
      <c r="D104" s="122"/>
      <c r="E104" s="122"/>
      <c r="F104" s="122"/>
      <c r="G104" s="122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>
        <f t="shared" si="20"/>
        <v>0</v>
      </c>
    </row>
    <row r="105" spans="1:25" ht="15" customHeight="1">
      <c r="A105" s="6" t="s">
        <v>847</v>
      </c>
      <c r="B105" s="21" t="s">
        <v>266</v>
      </c>
      <c r="C105" s="6"/>
      <c r="D105" s="122"/>
      <c r="E105" s="122"/>
      <c r="F105" s="122"/>
      <c r="G105" s="122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>
        <f t="shared" si="20"/>
        <v>0</v>
      </c>
    </row>
    <row r="106" spans="1:25" ht="15" customHeight="1">
      <c r="A106" s="17" t="s">
        <v>847</v>
      </c>
      <c r="B106" s="14" t="s">
        <v>562</v>
      </c>
      <c r="C106" s="6"/>
      <c r="D106" s="130">
        <f>SUM(D100:D105)</f>
        <v>0</v>
      </c>
      <c r="E106" s="130">
        <f aca="true" t="shared" si="21" ref="E106:Y106">SUM(E100:E105)</f>
        <v>0</v>
      </c>
      <c r="F106" s="130">
        <f t="shared" si="21"/>
        <v>0</v>
      </c>
      <c r="G106" s="130">
        <f t="shared" si="21"/>
        <v>0</v>
      </c>
      <c r="H106" s="130">
        <f t="shared" si="21"/>
        <v>0</v>
      </c>
      <c r="I106" s="130">
        <f t="shared" si="21"/>
        <v>0</v>
      </c>
      <c r="J106" s="130">
        <f t="shared" si="21"/>
        <v>0</v>
      </c>
      <c r="K106" s="122">
        <f t="shared" si="21"/>
        <v>0</v>
      </c>
      <c r="L106" s="122">
        <f t="shared" si="21"/>
        <v>0</v>
      </c>
      <c r="M106" s="122">
        <f t="shared" si="21"/>
        <v>0</v>
      </c>
      <c r="N106" s="122">
        <f t="shared" si="21"/>
        <v>0</v>
      </c>
      <c r="O106" s="122">
        <f t="shared" si="21"/>
        <v>0</v>
      </c>
      <c r="P106" s="122">
        <f t="shared" si="21"/>
        <v>0</v>
      </c>
      <c r="Q106" s="122">
        <f t="shared" si="21"/>
        <v>0</v>
      </c>
      <c r="R106" s="122">
        <f t="shared" si="21"/>
        <v>0</v>
      </c>
      <c r="S106" s="122">
        <f t="shared" si="21"/>
        <v>0</v>
      </c>
      <c r="T106" s="122">
        <f t="shared" si="21"/>
        <v>0</v>
      </c>
      <c r="U106" s="122"/>
      <c r="V106" s="122"/>
      <c r="W106" s="122"/>
      <c r="X106" s="122">
        <f t="shared" si="21"/>
        <v>0</v>
      </c>
      <c r="Y106" s="122">
        <f t="shared" si="21"/>
        <v>0</v>
      </c>
    </row>
    <row r="107" spans="1:25" ht="14.25">
      <c r="A107" s="6" t="s">
        <v>848</v>
      </c>
      <c r="B107" s="15" t="s">
        <v>267</v>
      </c>
      <c r="C107" s="6"/>
      <c r="D107" s="122"/>
      <c r="E107" s="122"/>
      <c r="F107" s="122"/>
      <c r="G107" s="122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>
        <f>SUM(D107:X107)</f>
        <v>0</v>
      </c>
    </row>
    <row r="108" spans="1:25" ht="14.25">
      <c r="A108" s="6" t="s">
        <v>848</v>
      </c>
      <c r="B108" s="15" t="s">
        <v>268</v>
      </c>
      <c r="C108" s="6"/>
      <c r="D108" s="122"/>
      <c r="E108" s="122"/>
      <c r="F108" s="122"/>
      <c r="G108" s="122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>
        <f>SUM(D108:X108)</f>
        <v>0</v>
      </c>
    </row>
    <row r="109" spans="1:25" ht="14.25">
      <c r="A109" s="10" t="s">
        <v>848</v>
      </c>
      <c r="B109" s="14" t="s">
        <v>561</v>
      </c>
      <c r="C109" s="6"/>
      <c r="D109" s="130">
        <f>SUM(D107:D108)</f>
        <v>0</v>
      </c>
      <c r="E109" s="130">
        <f aca="true" t="shared" si="22" ref="E109:Y109">SUM(E107:E108)</f>
        <v>0</v>
      </c>
      <c r="F109" s="130">
        <f t="shared" si="22"/>
        <v>0</v>
      </c>
      <c r="G109" s="130">
        <f t="shared" si="22"/>
        <v>0</v>
      </c>
      <c r="H109" s="130">
        <f t="shared" si="22"/>
        <v>0</v>
      </c>
      <c r="I109" s="130">
        <f t="shared" si="22"/>
        <v>0</v>
      </c>
      <c r="J109" s="130">
        <f t="shared" si="22"/>
        <v>0</v>
      </c>
      <c r="K109" s="122">
        <f t="shared" si="22"/>
        <v>0</v>
      </c>
      <c r="L109" s="122">
        <f t="shared" si="22"/>
        <v>0</v>
      </c>
      <c r="M109" s="122">
        <f t="shared" si="22"/>
        <v>0</v>
      </c>
      <c r="N109" s="122">
        <f t="shared" si="22"/>
        <v>0</v>
      </c>
      <c r="O109" s="122">
        <f t="shared" si="22"/>
        <v>0</v>
      </c>
      <c r="P109" s="122">
        <f t="shared" si="22"/>
        <v>0</v>
      </c>
      <c r="Q109" s="122">
        <f t="shared" si="22"/>
        <v>0</v>
      </c>
      <c r="R109" s="122">
        <f t="shared" si="22"/>
        <v>0</v>
      </c>
      <c r="S109" s="122">
        <f t="shared" si="22"/>
        <v>0</v>
      </c>
      <c r="T109" s="122">
        <f t="shared" si="22"/>
        <v>0</v>
      </c>
      <c r="U109" s="122"/>
      <c r="V109" s="122"/>
      <c r="W109" s="122"/>
      <c r="X109" s="122">
        <f t="shared" si="22"/>
        <v>0</v>
      </c>
      <c r="Y109" s="122">
        <f t="shared" si="22"/>
        <v>0</v>
      </c>
    </row>
    <row r="110" spans="1:25" ht="14.25">
      <c r="A110" s="6" t="s">
        <v>849</v>
      </c>
      <c r="B110" s="15" t="s">
        <v>269</v>
      </c>
      <c r="C110" s="6"/>
      <c r="D110" s="122"/>
      <c r="E110" s="122"/>
      <c r="F110" s="122"/>
      <c r="G110" s="122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>
        <f aca="true" t="shared" si="23" ref="Y110:Y122">SUM(D110:X110)</f>
        <v>0</v>
      </c>
    </row>
    <row r="111" spans="1:25" ht="14.25">
      <c r="A111" s="6" t="s">
        <v>849</v>
      </c>
      <c r="B111" s="15" t="s">
        <v>270</v>
      </c>
      <c r="C111" s="6"/>
      <c r="D111" s="122"/>
      <c r="E111" s="122"/>
      <c r="F111" s="122"/>
      <c r="G111" s="122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>
        <f t="shared" si="23"/>
        <v>0</v>
      </c>
    </row>
    <row r="112" spans="1:25" ht="14.25">
      <c r="A112" s="6" t="s">
        <v>849</v>
      </c>
      <c r="B112" s="16" t="s">
        <v>271</v>
      </c>
      <c r="C112" s="6"/>
      <c r="D112" s="122"/>
      <c r="E112" s="122"/>
      <c r="F112" s="122"/>
      <c r="G112" s="122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31"/>
      <c r="Y112" s="104">
        <f t="shared" si="23"/>
        <v>0</v>
      </c>
    </row>
    <row r="113" spans="1:25" ht="14.25">
      <c r="A113" s="6" t="s">
        <v>849</v>
      </c>
      <c r="B113" s="16" t="s">
        <v>272</v>
      </c>
      <c r="C113" s="6"/>
      <c r="D113" s="122"/>
      <c r="E113" s="122"/>
      <c r="F113" s="122"/>
      <c r="G113" s="122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31"/>
      <c r="Y113" s="104">
        <f t="shared" si="23"/>
        <v>0</v>
      </c>
    </row>
    <row r="114" spans="1:25" ht="14.25">
      <c r="A114" s="6" t="s">
        <v>849</v>
      </c>
      <c r="B114" s="16" t="s">
        <v>273</v>
      </c>
      <c r="C114" s="6"/>
      <c r="D114" s="122"/>
      <c r="E114" s="122"/>
      <c r="F114" s="122"/>
      <c r="G114" s="122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32"/>
      <c r="Y114" s="104">
        <f t="shared" si="23"/>
        <v>0</v>
      </c>
    </row>
    <row r="115" spans="1:25" ht="14.25">
      <c r="A115" s="6" t="s">
        <v>849</v>
      </c>
      <c r="B115" s="16" t="s">
        <v>274</v>
      </c>
      <c r="C115" s="6"/>
      <c r="D115" s="122"/>
      <c r="E115" s="122"/>
      <c r="F115" s="122"/>
      <c r="G115" s="122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32"/>
      <c r="Y115" s="104">
        <f t="shared" si="23"/>
        <v>0</v>
      </c>
    </row>
    <row r="116" spans="1:25" ht="14.25">
      <c r="A116" s="6" t="s">
        <v>849</v>
      </c>
      <c r="B116" s="16" t="s">
        <v>908</v>
      </c>
      <c r="C116" s="6"/>
      <c r="D116" s="122"/>
      <c r="E116" s="122"/>
      <c r="F116" s="122"/>
      <c r="G116" s="122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32">
        <v>824200</v>
      </c>
      <c r="Y116" s="104">
        <f t="shared" si="23"/>
        <v>824200</v>
      </c>
    </row>
    <row r="117" spans="1:25" ht="14.25">
      <c r="A117" s="6" t="s">
        <v>849</v>
      </c>
      <c r="B117" s="16" t="s">
        <v>275</v>
      </c>
      <c r="C117" s="6"/>
      <c r="D117" s="122"/>
      <c r="E117" s="122"/>
      <c r="F117" s="122"/>
      <c r="G117" s="122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32"/>
      <c r="Y117" s="104">
        <f t="shared" si="23"/>
        <v>0</v>
      </c>
    </row>
    <row r="118" spans="1:25" ht="14.25">
      <c r="A118" s="6" t="s">
        <v>849</v>
      </c>
      <c r="B118" s="16" t="s">
        <v>276</v>
      </c>
      <c r="C118" s="6"/>
      <c r="D118" s="122"/>
      <c r="E118" s="122"/>
      <c r="F118" s="122"/>
      <c r="G118" s="122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32"/>
      <c r="Y118" s="104">
        <f t="shared" si="23"/>
        <v>0</v>
      </c>
    </row>
    <row r="119" spans="1:25" ht="14.25">
      <c r="A119" s="6" t="s">
        <v>849</v>
      </c>
      <c r="B119" s="16" t="s">
        <v>277</v>
      </c>
      <c r="C119" s="6"/>
      <c r="D119" s="122"/>
      <c r="E119" s="122"/>
      <c r="F119" s="122"/>
      <c r="G119" s="122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32"/>
      <c r="Y119" s="104">
        <f t="shared" si="23"/>
        <v>0</v>
      </c>
    </row>
    <row r="120" spans="1:25" ht="26.25">
      <c r="A120" s="6" t="s">
        <v>849</v>
      </c>
      <c r="B120" s="16" t="s">
        <v>278</v>
      </c>
      <c r="C120" s="6"/>
      <c r="D120" s="122"/>
      <c r="E120" s="122"/>
      <c r="F120" s="122"/>
      <c r="G120" s="122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32"/>
      <c r="Y120" s="104">
        <f t="shared" si="23"/>
        <v>0</v>
      </c>
    </row>
    <row r="121" spans="1:25" ht="15" customHeight="1">
      <c r="A121" s="6" t="s">
        <v>849</v>
      </c>
      <c r="B121" s="16" t="s">
        <v>279</v>
      </c>
      <c r="C121" s="6"/>
      <c r="D121" s="122"/>
      <c r="E121" s="122"/>
      <c r="F121" s="122"/>
      <c r="G121" s="122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32"/>
      <c r="Y121" s="104">
        <f t="shared" si="23"/>
        <v>0</v>
      </c>
    </row>
    <row r="122" spans="1:25" ht="15" customHeight="1">
      <c r="A122" s="17" t="s">
        <v>849</v>
      </c>
      <c r="B122" s="14" t="s">
        <v>280</v>
      </c>
      <c r="C122" s="6"/>
      <c r="D122" s="130">
        <f>SUM(D110:D121)</f>
        <v>0</v>
      </c>
      <c r="E122" s="130">
        <f aca="true" t="shared" si="24" ref="E122:T122">SUM(E110:E121)</f>
        <v>0</v>
      </c>
      <c r="F122" s="130">
        <f t="shared" si="24"/>
        <v>0</v>
      </c>
      <c r="G122" s="130">
        <f t="shared" si="24"/>
        <v>0</v>
      </c>
      <c r="H122" s="130">
        <f t="shared" si="24"/>
        <v>0</v>
      </c>
      <c r="I122" s="130">
        <f t="shared" si="24"/>
        <v>0</v>
      </c>
      <c r="J122" s="130">
        <f t="shared" si="24"/>
        <v>0</v>
      </c>
      <c r="K122" s="122">
        <f t="shared" si="24"/>
        <v>0</v>
      </c>
      <c r="L122" s="122">
        <f t="shared" si="24"/>
        <v>0</v>
      </c>
      <c r="M122" s="122">
        <f t="shared" si="24"/>
        <v>0</v>
      </c>
      <c r="N122" s="122"/>
      <c r="O122" s="122">
        <f t="shared" si="24"/>
        <v>0</v>
      </c>
      <c r="P122" s="122">
        <f t="shared" si="24"/>
        <v>0</v>
      </c>
      <c r="Q122" s="122">
        <f t="shared" si="24"/>
        <v>0</v>
      </c>
      <c r="R122" s="122">
        <f t="shared" si="24"/>
        <v>0</v>
      </c>
      <c r="S122" s="122">
        <f t="shared" si="24"/>
        <v>0</v>
      </c>
      <c r="T122" s="122">
        <f t="shared" si="24"/>
        <v>0</v>
      </c>
      <c r="U122" s="122"/>
      <c r="V122" s="122"/>
      <c r="W122" s="122"/>
      <c r="X122" s="106">
        <f>SUM(X110:X121)</f>
        <v>824200</v>
      </c>
      <c r="Y122" s="122">
        <f t="shared" si="23"/>
        <v>824200</v>
      </c>
    </row>
    <row r="123" spans="1:25" s="263" customFormat="1" ht="15">
      <c r="A123" s="259" t="s">
        <v>850</v>
      </c>
      <c r="B123" s="266" t="s">
        <v>281</v>
      </c>
      <c r="C123" s="259"/>
      <c r="D123" s="261">
        <f>D122+D109+D106+D99+D97+D90+D86+D69</f>
        <v>0</v>
      </c>
      <c r="E123" s="261">
        <f aca="true" t="shared" si="25" ref="E123:X123">E122+E109+E106+E99+E97+E90+E86+E69</f>
        <v>0</v>
      </c>
      <c r="F123" s="261">
        <f t="shared" si="25"/>
        <v>0</v>
      </c>
      <c r="G123" s="261">
        <f t="shared" si="25"/>
        <v>0</v>
      </c>
      <c r="H123" s="261">
        <f t="shared" si="25"/>
        <v>0</v>
      </c>
      <c r="I123" s="261">
        <f t="shared" si="25"/>
        <v>0</v>
      </c>
      <c r="J123" s="261">
        <f t="shared" si="25"/>
        <v>0</v>
      </c>
      <c r="K123" s="261">
        <f t="shared" si="25"/>
        <v>0</v>
      </c>
      <c r="L123" s="261">
        <f t="shared" si="25"/>
        <v>0</v>
      </c>
      <c r="M123" s="261">
        <f t="shared" si="25"/>
        <v>0</v>
      </c>
      <c r="N123" s="261">
        <f t="shared" si="25"/>
        <v>0</v>
      </c>
      <c r="O123" s="261">
        <f t="shared" si="25"/>
        <v>0</v>
      </c>
      <c r="P123" s="261">
        <f t="shared" si="25"/>
        <v>0</v>
      </c>
      <c r="Q123" s="261">
        <f t="shared" si="25"/>
        <v>0</v>
      </c>
      <c r="R123" s="261">
        <f t="shared" si="25"/>
        <v>0</v>
      </c>
      <c r="S123" s="261">
        <f t="shared" si="25"/>
        <v>0</v>
      </c>
      <c r="T123" s="261">
        <f t="shared" si="25"/>
        <v>0</v>
      </c>
      <c r="U123" s="261"/>
      <c r="V123" s="261"/>
      <c r="W123" s="261"/>
      <c r="X123" s="267">
        <f t="shared" si="25"/>
        <v>824200</v>
      </c>
      <c r="Y123" s="261">
        <f>Y122+Y109+Y106+Y99+Y97+Y90+Y86+Y69</f>
        <v>824200</v>
      </c>
    </row>
    <row r="124" spans="1:25" ht="14.25">
      <c r="A124" s="10" t="s">
        <v>851</v>
      </c>
      <c r="B124" s="14" t="s">
        <v>282</v>
      </c>
      <c r="C124" s="6"/>
      <c r="D124" s="122"/>
      <c r="E124" s="122"/>
      <c r="F124" s="122"/>
      <c r="G124" s="122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32"/>
      <c r="Y124" s="104">
        <f aca="true" t="shared" si="26" ref="Y124:Y137">SUM(D124:X124)</f>
        <v>0</v>
      </c>
    </row>
    <row r="125" spans="1:25" ht="14.25">
      <c r="A125" s="8" t="s">
        <v>851</v>
      </c>
      <c r="B125" s="22" t="s">
        <v>855</v>
      </c>
      <c r="C125" s="6"/>
      <c r="D125" s="122"/>
      <c r="E125" s="122"/>
      <c r="F125" s="122"/>
      <c r="G125" s="122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>
        <f t="shared" si="26"/>
        <v>0</v>
      </c>
    </row>
    <row r="126" spans="1:25" ht="14.25">
      <c r="A126" s="10" t="s">
        <v>857</v>
      </c>
      <c r="B126" s="14" t="s">
        <v>856</v>
      </c>
      <c r="C126" s="6"/>
      <c r="D126" s="122"/>
      <c r="E126" s="122"/>
      <c r="F126" s="122"/>
      <c r="G126" s="122"/>
      <c r="H126" s="104"/>
      <c r="I126" s="104">
        <v>1455293</v>
      </c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>
        <f t="shared" si="26"/>
        <v>1455293</v>
      </c>
    </row>
    <row r="127" spans="1:25" ht="26.25">
      <c r="A127" s="10" t="s">
        <v>859</v>
      </c>
      <c r="B127" s="14" t="s">
        <v>858</v>
      </c>
      <c r="C127" s="6"/>
      <c r="D127" s="122"/>
      <c r="E127" s="122"/>
      <c r="F127" s="122"/>
      <c r="G127" s="122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>
        <f t="shared" si="26"/>
        <v>0</v>
      </c>
    </row>
    <row r="128" spans="1:25" ht="14.25">
      <c r="A128" s="6" t="s">
        <v>860</v>
      </c>
      <c r="B128" s="16" t="s">
        <v>475</v>
      </c>
      <c r="C128" s="6"/>
      <c r="D128" s="122"/>
      <c r="E128" s="122"/>
      <c r="F128" s="122"/>
      <c r="G128" s="122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>
        <f t="shared" si="26"/>
        <v>0</v>
      </c>
    </row>
    <row r="129" spans="1:25" ht="14.25">
      <c r="A129" s="6" t="s">
        <v>860</v>
      </c>
      <c r="B129" s="16" t="s">
        <v>476</v>
      </c>
      <c r="C129" s="6"/>
      <c r="D129" s="122"/>
      <c r="E129" s="122"/>
      <c r="F129" s="122"/>
      <c r="G129" s="122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>
        <f t="shared" si="26"/>
        <v>0</v>
      </c>
    </row>
    <row r="130" spans="1:25" ht="14.25">
      <c r="A130" s="6" t="s">
        <v>860</v>
      </c>
      <c r="B130" s="16" t="s">
        <v>477</v>
      </c>
      <c r="C130" s="6"/>
      <c r="D130" s="122"/>
      <c r="E130" s="122"/>
      <c r="F130" s="122"/>
      <c r="G130" s="122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>
        <f t="shared" si="26"/>
        <v>0</v>
      </c>
    </row>
    <row r="131" spans="1:25" ht="14.25">
      <c r="A131" s="6" t="s">
        <v>860</v>
      </c>
      <c r="B131" s="16" t="s">
        <v>478</v>
      </c>
      <c r="C131" s="6"/>
      <c r="D131" s="122"/>
      <c r="E131" s="122"/>
      <c r="F131" s="122"/>
      <c r="G131" s="122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>
        <f t="shared" si="26"/>
        <v>0</v>
      </c>
    </row>
    <row r="132" spans="1:25" ht="14.25">
      <c r="A132" s="6" t="s">
        <v>860</v>
      </c>
      <c r="B132" s="16" t="s">
        <v>479</v>
      </c>
      <c r="C132" s="6"/>
      <c r="D132" s="122"/>
      <c r="E132" s="122"/>
      <c r="F132" s="122"/>
      <c r="G132" s="122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>
        <f t="shared" si="26"/>
        <v>0</v>
      </c>
    </row>
    <row r="133" spans="1:25" ht="14.25">
      <c r="A133" s="6" t="s">
        <v>860</v>
      </c>
      <c r="B133" s="16" t="s">
        <v>480</v>
      </c>
      <c r="C133" s="6"/>
      <c r="D133" s="122"/>
      <c r="E133" s="122"/>
      <c r="F133" s="122"/>
      <c r="G133" s="122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>
        <f t="shared" si="26"/>
        <v>0</v>
      </c>
    </row>
    <row r="134" spans="1:25" ht="14.25">
      <c r="A134" s="6" t="s">
        <v>860</v>
      </c>
      <c r="B134" s="16" t="s">
        <v>481</v>
      </c>
      <c r="C134" s="6"/>
      <c r="D134" s="122"/>
      <c r="E134" s="122"/>
      <c r="F134" s="122"/>
      <c r="G134" s="122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>
        <f t="shared" si="26"/>
        <v>0</v>
      </c>
    </row>
    <row r="135" spans="1:25" ht="14.25">
      <c r="A135" s="6" t="s">
        <v>860</v>
      </c>
      <c r="B135" s="16" t="s">
        <v>482</v>
      </c>
      <c r="C135" s="6"/>
      <c r="D135" s="122"/>
      <c r="E135" s="122"/>
      <c r="F135" s="122"/>
      <c r="G135" s="122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>
        <f t="shared" si="26"/>
        <v>0</v>
      </c>
    </row>
    <row r="136" spans="1:25" ht="14.25">
      <c r="A136" s="6" t="s">
        <v>860</v>
      </c>
      <c r="B136" s="16" t="s">
        <v>483</v>
      </c>
      <c r="C136" s="6"/>
      <c r="D136" s="122"/>
      <c r="E136" s="122"/>
      <c r="F136" s="122"/>
      <c r="G136" s="122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>
        <f t="shared" si="26"/>
        <v>0</v>
      </c>
    </row>
    <row r="137" spans="1:25" ht="14.25">
      <c r="A137" s="6" t="s">
        <v>860</v>
      </c>
      <c r="B137" s="16" t="s">
        <v>484</v>
      </c>
      <c r="C137" s="6"/>
      <c r="D137" s="122"/>
      <c r="E137" s="122"/>
      <c r="F137" s="122"/>
      <c r="G137" s="122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>
        <f t="shared" si="26"/>
        <v>0</v>
      </c>
    </row>
    <row r="138" spans="1:25" ht="26.25">
      <c r="A138" s="10" t="s">
        <v>860</v>
      </c>
      <c r="B138" s="14" t="s">
        <v>283</v>
      </c>
      <c r="C138" s="6"/>
      <c r="D138" s="130">
        <f>SUM(D128:D137)</f>
        <v>0</v>
      </c>
      <c r="E138" s="130">
        <f aca="true" t="shared" si="27" ref="E138:Y138">SUM(E128:E137)</f>
        <v>0</v>
      </c>
      <c r="F138" s="130">
        <f t="shared" si="27"/>
        <v>0</v>
      </c>
      <c r="G138" s="130">
        <f t="shared" si="27"/>
        <v>0</v>
      </c>
      <c r="H138" s="130">
        <f t="shared" si="27"/>
        <v>0</v>
      </c>
      <c r="I138" s="130">
        <f t="shared" si="27"/>
        <v>0</v>
      </c>
      <c r="J138" s="130">
        <f t="shared" si="27"/>
        <v>0</v>
      </c>
      <c r="K138" s="122">
        <f t="shared" si="27"/>
        <v>0</v>
      </c>
      <c r="L138" s="122">
        <f t="shared" si="27"/>
        <v>0</v>
      </c>
      <c r="M138" s="122">
        <f t="shared" si="27"/>
        <v>0</v>
      </c>
      <c r="N138" s="122">
        <f t="shared" si="27"/>
        <v>0</v>
      </c>
      <c r="O138" s="122">
        <f t="shared" si="27"/>
        <v>0</v>
      </c>
      <c r="P138" s="122">
        <f t="shared" si="27"/>
        <v>0</v>
      </c>
      <c r="Q138" s="122">
        <f t="shared" si="27"/>
        <v>0</v>
      </c>
      <c r="R138" s="122">
        <f t="shared" si="27"/>
        <v>0</v>
      </c>
      <c r="S138" s="122">
        <f t="shared" si="27"/>
        <v>0</v>
      </c>
      <c r="T138" s="122">
        <f t="shared" si="27"/>
        <v>0</v>
      </c>
      <c r="U138" s="122"/>
      <c r="V138" s="122"/>
      <c r="W138" s="122"/>
      <c r="X138" s="122">
        <f t="shared" si="27"/>
        <v>0</v>
      </c>
      <c r="Y138" s="122">
        <f t="shared" si="27"/>
        <v>0</v>
      </c>
    </row>
    <row r="139" spans="1:25" ht="14.25">
      <c r="A139" s="6" t="s">
        <v>861</v>
      </c>
      <c r="B139" s="16" t="s">
        <v>475</v>
      </c>
      <c r="C139" s="6"/>
      <c r="D139" s="122"/>
      <c r="E139" s="122"/>
      <c r="F139" s="122"/>
      <c r="G139" s="122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>
        <f aca="true" t="shared" si="28" ref="Y139:Y148">SUM(D139:X139)</f>
        <v>0</v>
      </c>
    </row>
    <row r="140" spans="1:25" ht="14.25">
      <c r="A140" s="6" t="s">
        <v>861</v>
      </c>
      <c r="B140" s="16" t="s">
        <v>476</v>
      </c>
      <c r="C140" s="6"/>
      <c r="D140" s="122"/>
      <c r="E140" s="122"/>
      <c r="F140" s="122"/>
      <c r="G140" s="122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>
        <f t="shared" si="28"/>
        <v>0</v>
      </c>
    </row>
    <row r="141" spans="1:25" ht="14.25">
      <c r="A141" s="6" t="s">
        <v>861</v>
      </c>
      <c r="B141" s="16" t="s">
        <v>477</v>
      </c>
      <c r="C141" s="6"/>
      <c r="D141" s="122"/>
      <c r="E141" s="122"/>
      <c r="F141" s="122"/>
      <c r="G141" s="122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>
        <f t="shared" si="28"/>
        <v>0</v>
      </c>
    </row>
    <row r="142" spans="1:25" ht="14.25">
      <c r="A142" s="6" t="s">
        <v>861</v>
      </c>
      <c r="B142" s="16" t="s">
        <v>478</v>
      </c>
      <c r="C142" s="6"/>
      <c r="D142" s="122"/>
      <c r="E142" s="122"/>
      <c r="F142" s="122"/>
      <c r="G142" s="122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>
        <f t="shared" si="28"/>
        <v>0</v>
      </c>
    </row>
    <row r="143" spans="1:25" ht="14.25">
      <c r="A143" s="6" t="s">
        <v>861</v>
      </c>
      <c r="B143" s="16" t="s">
        <v>479</v>
      </c>
      <c r="C143" s="6"/>
      <c r="D143" s="122"/>
      <c r="E143" s="122"/>
      <c r="F143" s="122"/>
      <c r="G143" s="122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>
        <f t="shared" si="28"/>
        <v>0</v>
      </c>
    </row>
    <row r="144" spans="1:25" ht="14.25">
      <c r="A144" s="6" t="s">
        <v>861</v>
      </c>
      <c r="B144" s="16" t="s">
        <v>480</v>
      </c>
      <c r="C144" s="6"/>
      <c r="D144" s="122"/>
      <c r="E144" s="122"/>
      <c r="F144" s="122"/>
      <c r="G144" s="122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>
        <f t="shared" si="28"/>
        <v>0</v>
      </c>
    </row>
    <row r="145" spans="1:25" ht="14.25">
      <c r="A145" s="6" t="s">
        <v>861</v>
      </c>
      <c r="B145" s="16" t="s">
        <v>481</v>
      </c>
      <c r="C145" s="6"/>
      <c r="D145" s="122"/>
      <c r="E145" s="122"/>
      <c r="F145" s="122"/>
      <c r="G145" s="122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>
        <f t="shared" si="28"/>
        <v>0</v>
      </c>
    </row>
    <row r="146" spans="1:25" ht="14.25">
      <c r="A146" s="6" t="s">
        <v>861</v>
      </c>
      <c r="B146" s="16" t="s">
        <v>482</v>
      </c>
      <c r="C146" s="6"/>
      <c r="D146" s="122"/>
      <c r="E146" s="122"/>
      <c r="F146" s="122"/>
      <c r="G146" s="122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>
        <f t="shared" si="28"/>
        <v>0</v>
      </c>
    </row>
    <row r="147" spans="1:25" ht="14.25">
      <c r="A147" s="6" t="s">
        <v>861</v>
      </c>
      <c r="B147" s="16" t="s">
        <v>483</v>
      </c>
      <c r="C147" s="6"/>
      <c r="D147" s="122"/>
      <c r="E147" s="122"/>
      <c r="F147" s="122"/>
      <c r="G147" s="122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>
        <f t="shared" si="28"/>
        <v>0</v>
      </c>
    </row>
    <row r="148" spans="1:25" ht="14.25">
      <c r="A148" s="6" t="s">
        <v>861</v>
      </c>
      <c r="B148" s="16" t="s">
        <v>484</v>
      </c>
      <c r="C148" s="6"/>
      <c r="D148" s="122"/>
      <c r="E148" s="122"/>
      <c r="F148" s="122"/>
      <c r="G148" s="122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>
        <f t="shared" si="28"/>
        <v>0</v>
      </c>
    </row>
    <row r="149" spans="1:25" ht="26.25">
      <c r="A149" s="10" t="s">
        <v>861</v>
      </c>
      <c r="B149" s="14" t="s">
        <v>284</v>
      </c>
      <c r="C149" s="6"/>
      <c r="D149" s="130">
        <f>SUM(D139:D148)</f>
        <v>0</v>
      </c>
      <c r="E149" s="130">
        <f aca="true" t="shared" si="29" ref="E149:Y149">SUM(E139:E148)</f>
        <v>0</v>
      </c>
      <c r="F149" s="130">
        <f t="shared" si="29"/>
        <v>0</v>
      </c>
      <c r="G149" s="130">
        <f t="shared" si="29"/>
        <v>0</v>
      </c>
      <c r="H149" s="130">
        <f t="shared" si="29"/>
        <v>0</v>
      </c>
      <c r="I149" s="130">
        <f t="shared" si="29"/>
        <v>0</v>
      </c>
      <c r="J149" s="130">
        <f t="shared" si="29"/>
        <v>0</v>
      </c>
      <c r="K149" s="122">
        <f t="shared" si="29"/>
        <v>0</v>
      </c>
      <c r="L149" s="122">
        <f t="shared" si="29"/>
        <v>0</v>
      </c>
      <c r="M149" s="122">
        <f t="shared" si="29"/>
        <v>0</v>
      </c>
      <c r="N149" s="122">
        <f t="shared" si="29"/>
        <v>0</v>
      </c>
      <c r="O149" s="122">
        <f t="shared" si="29"/>
        <v>0</v>
      </c>
      <c r="P149" s="122">
        <f t="shared" si="29"/>
        <v>0</v>
      </c>
      <c r="Q149" s="122">
        <f t="shared" si="29"/>
        <v>0</v>
      </c>
      <c r="R149" s="122">
        <f t="shared" si="29"/>
        <v>0</v>
      </c>
      <c r="S149" s="122">
        <f t="shared" si="29"/>
        <v>0</v>
      </c>
      <c r="T149" s="122">
        <f t="shared" si="29"/>
        <v>0</v>
      </c>
      <c r="U149" s="122"/>
      <c r="V149" s="122"/>
      <c r="W149" s="122"/>
      <c r="X149" s="122">
        <f t="shared" si="29"/>
        <v>0</v>
      </c>
      <c r="Y149" s="122">
        <f t="shared" si="29"/>
        <v>0</v>
      </c>
    </row>
    <row r="150" spans="1:25" ht="14.25">
      <c r="A150" s="6" t="s">
        <v>862</v>
      </c>
      <c r="B150" s="16" t="s">
        <v>475</v>
      </c>
      <c r="C150" s="6"/>
      <c r="D150" s="122"/>
      <c r="E150" s="122"/>
      <c r="F150" s="122"/>
      <c r="G150" s="122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>
        <v>25000</v>
      </c>
      <c r="T150" s="104"/>
      <c r="U150" s="104"/>
      <c r="V150" s="104"/>
      <c r="W150" s="104"/>
      <c r="X150" s="104"/>
      <c r="Y150" s="104">
        <f aca="true" t="shared" si="30" ref="Y150:Y159">SUM(D150:X150)</f>
        <v>25000</v>
      </c>
    </row>
    <row r="151" spans="1:25" ht="14.25">
      <c r="A151" s="6" t="s">
        <v>862</v>
      </c>
      <c r="B151" s="16" t="s">
        <v>476</v>
      </c>
      <c r="C151" s="6"/>
      <c r="D151" s="122"/>
      <c r="E151" s="122"/>
      <c r="F151" s="122"/>
      <c r="G151" s="122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>
        <f t="shared" si="30"/>
        <v>0</v>
      </c>
    </row>
    <row r="152" spans="1:25" ht="14.25">
      <c r="A152" s="6" t="s">
        <v>862</v>
      </c>
      <c r="B152" s="16" t="s">
        <v>477</v>
      </c>
      <c r="C152" s="6"/>
      <c r="D152" s="122"/>
      <c r="E152" s="122"/>
      <c r="F152" s="122"/>
      <c r="G152" s="122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>
        <f t="shared" si="30"/>
        <v>0</v>
      </c>
    </row>
    <row r="153" spans="1:25" ht="14.25">
      <c r="A153" s="6" t="s">
        <v>862</v>
      </c>
      <c r="B153" s="16" t="s">
        <v>478</v>
      </c>
      <c r="C153" s="6"/>
      <c r="D153" s="122"/>
      <c r="E153" s="122"/>
      <c r="F153" s="122"/>
      <c r="G153" s="122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>
        <f t="shared" si="30"/>
        <v>0</v>
      </c>
    </row>
    <row r="154" spans="1:25" ht="14.25">
      <c r="A154" s="6" t="s">
        <v>862</v>
      </c>
      <c r="B154" s="16" t="s">
        <v>479</v>
      </c>
      <c r="C154" s="6"/>
      <c r="D154" s="122"/>
      <c r="E154" s="122"/>
      <c r="F154" s="122"/>
      <c r="G154" s="122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>
        <f t="shared" si="30"/>
        <v>0</v>
      </c>
    </row>
    <row r="155" spans="1:25" ht="14.25">
      <c r="A155" s="6" t="s">
        <v>862</v>
      </c>
      <c r="B155" s="16" t="s">
        <v>480</v>
      </c>
      <c r="C155" s="6"/>
      <c r="D155" s="122"/>
      <c r="E155" s="122"/>
      <c r="F155" s="122"/>
      <c r="G155" s="122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>
        <f t="shared" si="30"/>
        <v>0</v>
      </c>
    </row>
    <row r="156" spans="1:25" ht="14.25">
      <c r="A156" s="6" t="s">
        <v>862</v>
      </c>
      <c r="B156" s="16" t="s">
        <v>481</v>
      </c>
      <c r="C156" s="6"/>
      <c r="D156" s="122"/>
      <c r="E156" s="122"/>
      <c r="F156" s="122"/>
      <c r="G156" s="122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>
        <v>10484353</v>
      </c>
      <c r="T156" s="104"/>
      <c r="U156" s="104"/>
      <c r="V156" s="104"/>
      <c r="W156" s="104"/>
      <c r="X156" s="104"/>
      <c r="Y156" s="104">
        <f t="shared" si="30"/>
        <v>10484353</v>
      </c>
    </row>
    <row r="157" spans="1:25" ht="14.25">
      <c r="A157" s="6" t="s">
        <v>862</v>
      </c>
      <c r="B157" s="16" t="s">
        <v>482</v>
      </c>
      <c r="C157" s="6"/>
      <c r="D157" s="122"/>
      <c r="E157" s="122"/>
      <c r="F157" s="122"/>
      <c r="G157" s="122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>
        <v>2958636</v>
      </c>
      <c r="T157" s="104"/>
      <c r="U157" s="104"/>
      <c r="V157" s="104"/>
      <c r="W157" s="104"/>
      <c r="X157" s="104"/>
      <c r="Y157" s="104">
        <f t="shared" si="30"/>
        <v>2958636</v>
      </c>
    </row>
    <row r="158" spans="1:25" ht="14.25">
      <c r="A158" s="6" t="s">
        <v>862</v>
      </c>
      <c r="B158" s="16" t="s">
        <v>483</v>
      </c>
      <c r="C158" s="6"/>
      <c r="D158" s="122"/>
      <c r="E158" s="122"/>
      <c r="F158" s="122"/>
      <c r="G158" s="122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>
        <f t="shared" si="30"/>
        <v>0</v>
      </c>
    </row>
    <row r="159" spans="1:25" ht="14.25">
      <c r="A159" s="6" t="s">
        <v>862</v>
      </c>
      <c r="B159" s="16" t="s">
        <v>484</v>
      </c>
      <c r="C159" s="6"/>
      <c r="D159" s="122"/>
      <c r="E159" s="122"/>
      <c r="F159" s="122"/>
      <c r="G159" s="122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>
        <f t="shared" si="30"/>
        <v>0</v>
      </c>
    </row>
    <row r="160" spans="1:25" ht="14.25">
      <c r="A160" s="10" t="s">
        <v>862</v>
      </c>
      <c r="B160" s="14" t="s">
        <v>285</v>
      </c>
      <c r="C160" s="6"/>
      <c r="D160" s="122">
        <f>SUM(D150:D159)</f>
        <v>0</v>
      </c>
      <c r="E160" s="122">
        <f aca="true" t="shared" si="31" ref="E160:Y160">SUM(E150:E159)</f>
        <v>0</v>
      </c>
      <c r="F160" s="122">
        <f t="shared" si="31"/>
        <v>0</v>
      </c>
      <c r="G160" s="122">
        <f t="shared" si="31"/>
        <v>0</v>
      </c>
      <c r="H160" s="122">
        <f t="shared" si="31"/>
        <v>0</v>
      </c>
      <c r="I160" s="122">
        <f t="shared" si="31"/>
        <v>0</v>
      </c>
      <c r="J160" s="122">
        <f t="shared" si="31"/>
        <v>0</v>
      </c>
      <c r="K160" s="130">
        <f t="shared" si="31"/>
        <v>0</v>
      </c>
      <c r="L160" s="130">
        <f t="shared" si="31"/>
        <v>0</v>
      </c>
      <c r="M160" s="130">
        <f t="shared" si="31"/>
        <v>0</v>
      </c>
      <c r="N160" s="130">
        <f t="shared" si="31"/>
        <v>0</v>
      </c>
      <c r="O160" s="130">
        <f t="shared" si="31"/>
        <v>0</v>
      </c>
      <c r="P160" s="130">
        <f t="shared" si="31"/>
        <v>0</v>
      </c>
      <c r="Q160" s="130">
        <f t="shared" si="31"/>
        <v>0</v>
      </c>
      <c r="R160" s="130">
        <f t="shared" si="31"/>
        <v>0</v>
      </c>
      <c r="S160" s="130">
        <f t="shared" si="31"/>
        <v>13467989</v>
      </c>
      <c r="T160" s="130">
        <f t="shared" si="31"/>
        <v>0</v>
      </c>
      <c r="U160" s="130"/>
      <c r="V160" s="130"/>
      <c r="W160" s="130"/>
      <c r="X160" s="130">
        <f t="shared" si="31"/>
        <v>0</v>
      </c>
      <c r="Y160" s="130">
        <f t="shared" si="31"/>
        <v>13467989</v>
      </c>
    </row>
    <row r="161" spans="1:25" ht="26.25">
      <c r="A161" s="10" t="s">
        <v>863</v>
      </c>
      <c r="B161" s="14" t="s">
        <v>286</v>
      </c>
      <c r="C161" s="6"/>
      <c r="D161" s="122"/>
      <c r="E161" s="122"/>
      <c r="F161" s="122"/>
      <c r="G161" s="122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>
        <f aca="true" t="shared" si="32" ref="Y161:Y172">SUM(D161:X161)</f>
        <v>0</v>
      </c>
    </row>
    <row r="162" spans="1:25" ht="27">
      <c r="A162" s="8" t="s">
        <v>863</v>
      </c>
      <c r="B162" s="22" t="s">
        <v>864</v>
      </c>
      <c r="C162" s="6"/>
      <c r="D162" s="122"/>
      <c r="E162" s="122"/>
      <c r="F162" s="122"/>
      <c r="G162" s="122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>
        <f t="shared" si="32"/>
        <v>0</v>
      </c>
    </row>
    <row r="163" spans="1:25" ht="14.25">
      <c r="A163" s="5" t="s">
        <v>865</v>
      </c>
      <c r="B163" s="16" t="s">
        <v>485</v>
      </c>
      <c r="C163" s="5"/>
      <c r="D163" s="133"/>
      <c r="E163" s="133"/>
      <c r="F163" s="133"/>
      <c r="G163" s="133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>
        <f t="shared" si="32"/>
        <v>0</v>
      </c>
    </row>
    <row r="164" spans="1:25" ht="14.25">
      <c r="A164" s="5" t="s">
        <v>865</v>
      </c>
      <c r="B164" s="16" t="s">
        <v>486</v>
      </c>
      <c r="C164" s="5"/>
      <c r="D164" s="133"/>
      <c r="E164" s="133"/>
      <c r="F164" s="133"/>
      <c r="G164" s="133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>
        <f t="shared" si="32"/>
        <v>0</v>
      </c>
    </row>
    <row r="165" spans="1:25" ht="14.25">
      <c r="A165" s="5" t="s">
        <v>865</v>
      </c>
      <c r="B165" s="16" t="s">
        <v>487</v>
      </c>
      <c r="C165" s="5"/>
      <c r="D165" s="133"/>
      <c r="E165" s="133"/>
      <c r="F165" s="133"/>
      <c r="G165" s="133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>
        <f t="shared" si="32"/>
        <v>0</v>
      </c>
    </row>
    <row r="166" spans="1:25" ht="14.25">
      <c r="A166" s="5" t="s">
        <v>865</v>
      </c>
      <c r="B166" s="5" t="s">
        <v>488</v>
      </c>
      <c r="C166" s="5"/>
      <c r="D166" s="133"/>
      <c r="E166" s="133"/>
      <c r="F166" s="133"/>
      <c r="G166" s="133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>
        <f t="shared" si="32"/>
        <v>0</v>
      </c>
    </row>
    <row r="167" spans="1:25" ht="14.25">
      <c r="A167" s="5" t="s">
        <v>865</v>
      </c>
      <c r="B167" s="5" t="s">
        <v>489</v>
      </c>
      <c r="C167" s="5"/>
      <c r="D167" s="133"/>
      <c r="E167" s="133"/>
      <c r="F167" s="133"/>
      <c r="G167" s="133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>
        <f t="shared" si="32"/>
        <v>0</v>
      </c>
    </row>
    <row r="168" spans="1:25" ht="14.25">
      <c r="A168" s="5" t="s">
        <v>865</v>
      </c>
      <c r="B168" s="5" t="s">
        <v>490</v>
      </c>
      <c r="C168" s="5"/>
      <c r="D168" s="133"/>
      <c r="E168" s="133"/>
      <c r="F168" s="133"/>
      <c r="G168" s="133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>
        <f t="shared" si="32"/>
        <v>0</v>
      </c>
    </row>
    <row r="169" spans="1:25" ht="14.25">
      <c r="A169" s="5" t="s">
        <v>865</v>
      </c>
      <c r="B169" s="16" t="s">
        <v>491</v>
      </c>
      <c r="C169" s="5"/>
      <c r="D169" s="133"/>
      <c r="E169" s="133"/>
      <c r="F169" s="133"/>
      <c r="G169" s="133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>
        <f t="shared" si="32"/>
        <v>0</v>
      </c>
    </row>
    <row r="170" spans="1:25" ht="14.25">
      <c r="A170" s="5" t="s">
        <v>865</v>
      </c>
      <c r="B170" s="16" t="s">
        <v>492</v>
      </c>
      <c r="C170" s="5"/>
      <c r="D170" s="133"/>
      <c r="E170" s="133"/>
      <c r="F170" s="133"/>
      <c r="G170" s="133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>
        <f t="shared" si="32"/>
        <v>0</v>
      </c>
    </row>
    <row r="171" spans="1:25" ht="14.25">
      <c r="A171" s="5" t="s">
        <v>865</v>
      </c>
      <c r="B171" s="16" t="s">
        <v>493</v>
      </c>
      <c r="C171" s="5"/>
      <c r="D171" s="133"/>
      <c r="E171" s="133"/>
      <c r="F171" s="133"/>
      <c r="G171" s="133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>
        <f t="shared" si="32"/>
        <v>0</v>
      </c>
    </row>
    <row r="172" spans="1:25" ht="14.25">
      <c r="A172" s="5" t="s">
        <v>865</v>
      </c>
      <c r="B172" s="16" t="s">
        <v>494</v>
      </c>
      <c r="C172" s="5"/>
      <c r="D172" s="133"/>
      <c r="E172" s="133"/>
      <c r="F172" s="133"/>
      <c r="G172" s="133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>
        <f t="shared" si="32"/>
        <v>0</v>
      </c>
    </row>
    <row r="173" spans="1:25" ht="26.25">
      <c r="A173" s="10" t="s">
        <v>865</v>
      </c>
      <c r="B173" s="14" t="s">
        <v>287</v>
      </c>
      <c r="C173" s="5"/>
      <c r="D173" s="133">
        <f>SUM(D163:D172)</f>
        <v>0</v>
      </c>
      <c r="E173" s="133">
        <f aca="true" t="shared" si="33" ref="E173:Y173">SUM(E163:E172)</f>
        <v>0</v>
      </c>
      <c r="F173" s="133">
        <f t="shared" si="33"/>
        <v>0</v>
      </c>
      <c r="G173" s="133">
        <f t="shared" si="33"/>
        <v>0</v>
      </c>
      <c r="H173" s="133">
        <f t="shared" si="33"/>
        <v>0</v>
      </c>
      <c r="I173" s="133">
        <f t="shared" si="33"/>
        <v>0</v>
      </c>
      <c r="J173" s="133">
        <f t="shared" si="33"/>
        <v>0</v>
      </c>
      <c r="K173" s="133">
        <f t="shared" si="33"/>
        <v>0</v>
      </c>
      <c r="L173" s="133">
        <f t="shared" si="33"/>
        <v>0</v>
      </c>
      <c r="M173" s="133">
        <f t="shared" si="33"/>
        <v>0</v>
      </c>
      <c r="N173" s="133">
        <f t="shared" si="33"/>
        <v>0</v>
      </c>
      <c r="O173" s="133">
        <f t="shared" si="33"/>
        <v>0</v>
      </c>
      <c r="P173" s="133">
        <f t="shared" si="33"/>
        <v>0</v>
      </c>
      <c r="Q173" s="133">
        <f t="shared" si="33"/>
        <v>0</v>
      </c>
      <c r="R173" s="133">
        <f t="shared" si="33"/>
        <v>0</v>
      </c>
      <c r="S173" s="133">
        <f t="shared" si="33"/>
        <v>0</v>
      </c>
      <c r="T173" s="133">
        <f t="shared" si="33"/>
        <v>0</v>
      </c>
      <c r="U173" s="133"/>
      <c r="V173" s="133"/>
      <c r="W173" s="133"/>
      <c r="X173" s="133">
        <f t="shared" si="33"/>
        <v>0</v>
      </c>
      <c r="Y173" s="133">
        <f t="shared" si="33"/>
        <v>0</v>
      </c>
    </row>
    <row r="174" spans="1:25" ht="14.25">
      <c r="A174" s="10" t="s">
        <v>867</v>
      </c>
      <c r="B174" s="14" t="s">
        <v>866</v>
      </c>
      <c r="C174" s="6"/>
      <c r="D174" s="122"/>
      <c r="E174" s="122"/>
      <c r="F174" s="122"/>
      <c r="G174" s="122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>
        <f aca="true" t="shared" si="34" ref="Y174:Y185">SUM(D174:X174)</f>
        <v>0</v>
      </c>
    </row>
    <row r="175" spans="1:25" ht="14.25">
      <c r="A175" s="10" t="s">
        <v>869</v>
      </c>
      <c r="B175" s="14" t="s">
        <v>868</v>
      </c>
      <c r="C175" s="6"/>
      <c r="D175" s="122"/>
      <c r="E175" s="122"/>
      <c r="F175" s="122"/>
      <c r="G175" s="122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>
        <f t="shared" si="34"/>
        <v>0</v>
      </c>
    </row>
    <row r="176" spans="1:25" ht="14.25">
      <c r="A176" s="5" t="s">
        <v>870</v>
      </c>
      <c r="B176" s="16" t="s">
        <v>485</v>
      </c>
      <c r="C176" s="5"/>
      <c r="D176" s="133"/>
      <c r="E176" s="133"/>
      <c r="F176" s="133"/>
      <c r="G176" s="133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>
        <f t="shared" si="34"/>
        <v>0</v>
      </c>
    </row>
    <row r="177" spans="1:25" ht="14.25">
      <c r="A177" s="5" t="s">
        <v>870</v>
      </c>
      <c r="B177" s="16" t="s">
        <v>486</v>
      </c>
      <c r="C177" s="5"/>
      <c r="D177" s="133"/>
      <c r="E177" s="133"/>
      <c r="F177" s="133"/>
      <c r="G177" s="133"/>
      <c r="H177" s="104"/>
      <c r="I177" s="104"/>
      <c r="J177" s="104"/>
      <c r="K177" s="104"/>
      <c r="L177" s="104"/>
      <c r="M177" s="104"/>
      <c r="N177" s="104">
        <v>310000</v>
      </c>
      <c r="O177" s="104"/>
      <c r="P177" s="104"/>
      <c r="Q177" s="104"/>
      <c r="R177" s="104">
        <v>350000</v>
      </c>
      <c r="S177" s="104"/>
      <c r="T177" s="104"/>
      <c r="U177" s="104"/>
      <c r="V177" s="104"/>
      <c r="W177" s="104"/>
      <c r="X177" s="104"/>
      <c r="Y177" s="104">
        <f t="shared" si="34"/>
        <v>660000</v>
      </c>
    </row>
    <row r="178" spans="1:25" ht="14.25">
      <c r="A178" s="5" t="s">
        <v>870</v>
      </c>
      <c r="B178" s="16" t="s">
        <v>487</v>
      </c>
      <c r="C178" s="5"/>
      <c r="D178" s="133"/>
      <c r="E178" s="133"/>
      <c r="F178" s="133"/>
      <c r="G178" s="133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>
        <f t="shared" si="34"/>
        <v>0</v>
      </c>
    </row>
    <row r="179" spans="1:25" ht="14.25">
      <c r="A179" s="5" t="s">
        <v>870</v>
      </c>
      <c r="B179" s="5" t="s">
        <v>488</v>
      </c>
      <c r="C179" s="5"/>
      <c r="D179" s="133"/>
      <c r="E179" s="133"/>
      <c r="F179" s="133"/>
      <c r="G179" s="133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>
        <f t="shared" si="34"/>
        <v>0</v>
      </c>
    </row>
    <row r="180" spans="1:25" ht="14.25">
      <c r="A180" s="5" t="s">
        <v>870</v>
      </c>
      <c r="B180" s="5" t="s">
        <v>489</v>
      </c>
      <c r="C180" s="5"/>
      <c r="D180" s="133"/>
      <c r="E180" s="133"/>
      <c r="F180" s="133"/>
      <c r="G180" s="133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>
        <f t="shared" si="34"/>
        <v>0</v>
      </c>
    </row>
    <row r="181" spans="1:25" ht="14.25">
      <c r="A181" s="5" t="s">
        <v>870</v>
      </c>
      <c r="B181" s="5" t="s">
        <v>490</v>
      </c>
      <c r="C181" s="5"/>
      <c r="D181" s="133"/>
      <c r="E181" s="133"/>
      <c r="F181" s="133"/>
      <c r="G181" s="133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>
        <f t="shared" si="34"/>
        <v>0</v>
      </c>
    </row>
    <row r="182" spans="1:25" ht="14.25">
      <c r="A182" s="5" t="s">
        <v>870</v>
      </c>
      <c r="B182" s="16" t="s">
        <v>491</v>
      </c>
      <c r="C182" s="5"/>
      <c r="D182" s="133"/>
      <c r="E182" s="133"/>
      <c r="F182" s="133"/>
      <c r="G182" s="133"/>
      <c r="H182" s="104"/>
      <c r="I182" s="104"/>
      <c r="J182" s="104">
        <v>100000</v>
      </c>
      <c r="K182" s="104"/>
      <c r="L182" s="104"/>
      <c r="M182" s="104"/>
      <c r="N182" s="104">
        <v>3573700</v>
      </c>
      <c r="O182" s="104">
        <v>742250</v>
      </c>
      <c r="P182" s="104"/>
      <c r="Q182" s="104"/>
      <c r="R182" s="104"/>
      <c r="S182" s="104"/>
      <c r="T182" s="104"/>
      <c r="U182" s="104"/>
      <c r="V182" s="104"/>
      <c r="W182" s="104"/>
      <c r="X182" s="104"/>
      <c r="Y182" s="104">
        <f t="shared" si="34"/>
        <v>4415950</v>
      </c>
    </row>
    <row r="183" spans="1:25" ht="14.25">
      <c r="A183" s="5" t="s">
        <v>870</v>
      </c>
      <c r="B183" s="16" t="s">
        <v>495</v>
      </c>
      <c r="C183" s="5"/>
      <c r="D183" s="133"/>
      <c r="E183" s="133"/>
      <c r="F183" s="133"/>
      <c r="G183" s="133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>
        <f t="shared" si="34"/>
        <v>0</v>
      </c>
    </row>
    <row r="184" spans="1:25" ht="14.25">
      <c r="A184" s="5" t="s">
        <v>870</v>
      </c>
      <c r="B184" s="16" t="s">
        <v>493</v>
      </c>
      <c r="C184" s="5"/>
      <c r="D184" s="133"/>
      <c r="E184" s="133"/>
      <c r="F184" s="133"/>
      <c r="G184" s="133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>
        <f t="shared" si="34"/>
        <v>0</v>
      </c>
    </row>
    <row r="185" spans="1:25" ht="14.25">
      <c r="A185" s="5" t="s">
        <v>870</v>
      </c>
      <c r="B185" s="16" t="s">
        <v>494</v>
      </c>
      <c r="C185" s="5"/>
      <c r="D185" s="133"/>
      <c r="E185" s="133"/>
      <c r="F185" s="133"/>
      <c r="G185" s="133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>
        <f t="shared" si="34"/>
        <v>0</v>
      </c>
    </row>
    <row r="186" spans="1:25" ht="14.25">
      <c r="A186" s="10" t="s">
        <v>870</v>
      </c>
      <c r="B186" s="19" t="s">
        <v>288</v>
      </c>
      <c r="C186" s="5"/>
      <c r="D186" s="133">
        <f>SUM(D176:D185)</f>
        <v>0</v>
      </c>
      <c r="E186" s="133">
        <f aca="true" t="shared" si="35" ref="E186:Y186">SUM(E176:E185)</f>
        <v>0</v>
      </c>
      <c r="F186" s="133">
        <f t="shared" si="35"/>
        <v>0</v>
      </c>
      <c r="G186" s="133">
        <f t="shared" si="35"/>
        <v>0</v>
      </c>
      <c r="H186" s="133">
        <f t="shared" si="35"/>
        <v>0</v>
      </c>
      <c r="I186" s="133">
        <f t="shared" si="35"/>
        <v>0</v>
      </c>
      <c r="J186" s="133">
        <f t="shared" si="35"/>
        <v>100000</v>
      </c>
      <c r="K186" s="133">
        <f t="shared" si="35"/>
        <v>0</v>
      </c>
      <c r="L186" s="133">
        <f t="shared" si="35"/>
        <v>0</v>
      </c>
      <c r="M186" s="133">
        <f t="shared" si="35"/>
        <v>0</v>
      </c>
      <c r="N186" s="133">
        <v>3883700</v>
      </c>
      <c r="O186" s="133">
        <f t="shared" si="35"/>
        <v>742250</v>
      </c>
      <c r="P186" s="133">
        <f t="shared" si="35"/>
        <v>0</v>
      </c>
      <c r="Q186" s="133">
        <f t="shared" si="35"/>
        <v>0</v>
      </c>
      <c r="R186" s="133">
        <f t="shared" si="35"/>
        <v>350000</v>
      </c>
      <c r="S186" s="133"/>
      <c r="T186" s="133">
        <f t="shared" si="35"/>
        <v>0</v>
      </c>
      <c r="U186" s="133"/>
      <c r="V186" s="133"/>
      <c r="W186" s="133"/>
      <c r="X186" s="133">
        <f t="shared" si="35"/>
        <v>0</v>
      </c>
      <c r="Y186" s="133">
        <f t="shared" si="35"/>
        <v>5075950</v>
      </c>
    </row>
    <row r="187" spans="1:25" ht="14.25">
      <c r="A187" s="10" t="s">
        <v>906</v>
      </c>
      <c r="B187" s="19" t="s">
        <v>523</v>
      </c>
      <c r="C187" s="5"/>
      <c r="D187" s="133"/>
      <c r="E187" s="133"/>
      <c r="F187" s="133"/>
      <c r="G187" s="133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>
        <f>SUM(D187:X187)</f>
        <v>0</v>
      </c>
    </row>
    <row r="188" spans="1:25" ht="14.25">
      <c r="A188" s="10" t="s">
        <v>906</v>
      </c>
      <c r="B188" s="19" t="s">
        <v>524</v>
      </c>
      <c r="C188" s="6"/>
      <c r="D188" s="122"/>
      <c r="E188" s="122"/>
      <c r="F188" s="122"/>
      <c r="G188" s="122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>
        <f>SUM(D188:X188)</f>
        <v>0</v>
      </c>
    </row>
    <row r="189" spans="1:25" s="263" customFormat="1" ht="15">
      <c r="A189" s="259" t="s">
        <v>871</v>
      </c>
      <c r="B189" s="266" t="s">
        <v>289</v>
      </c>
      <c r="C189" s="259"/>
      <c r="D189" s="261">
        <f>D188+D187+D186+D175+D174+D173+D161+D160+D149+D138+D127+D126+D124</f>
        <v>0</v>
      </c>
      <c r="E189" s="261">
        <f aca="true" t="shared" si="36" ref="E189:Y189">E188+E187+E186+E175+E174+E173+E161+E160+E149+E138+E127+E126+E124</f>
        <v>0</v>
      </c>
      <c r="F189" s="261">
        <f t="shared" si="36"/>
        <v>0</v>
      </c>
      <c r="G189" s="261">
        <f t="shared" si="36"/>
        <v>0</v>
      </c>
      <c r="H189" s="261">
        <f t="shared" si="36"/>
        <v>0</v>
      </c>
      <c r="I189" s="261">
        <f t="shared" si="36"/>
        <v>1455293</v>
      </c>
      <c r="J189" s="261">
        <f t="shared" si="36"/>
        <v>100000</v>
      </c>
      <c r="K189" s="261">
        <f t="shared" si="36"/>
        <v>0</v>
      </c>
      <c r="L189" s="261">
        <f t="shared" si="36"/>
        <v>0</v>
      </c>
      <c r="M189" s="261">
        <f t="shared" si="36"/>
        <v>0</v>
      </c>
      <c r="N189" s="261">
        <f t="shared" si="36"/>
        <v>3883700</v>
      </c>
      <c r="O189" s="261">
        <f t="shared" si="36"/>
        <v>742250</v>
      </c>
      <c r="P189" s="261">
        <f t="shared" si="36"/>
        <v>0</v>
      </c>
      <c r="Q189" s="261">
        <f t="shared" si="36"/>
        <v>0</v>
      </c>
      <c r="R189" s="261">
        <f t="shared" si="36"/>
        <v>350000</v>
      </c>
      <c r="S189" s="261">
        <f t="shared" si="36"/>
        <v>13467989</v>
      </c>
      <c r="T189" s="261">
        <f t="shared" si="36"/>
        <v>0</v>
      </c>
      <c r="U189" s="261"/>
      <c r="V189" s="261"/>
      <c r="W189" s="261"/>
      <c r="X189" s="261">
        <f t="shared" si="36"/>
        <v>0</v>
      </c>
      <c r="Y189" s="261">
        <f t="shared" si="36"/>
        <v>19999232</v>
      </c>
    </row>
    <row r="190" spans="1:25" ht="14.25">
      <c r="A190" s="6" t="s">
        <v>873</v>
      </c>
      <c r="B190" s="16" t="s">
        <v>872</v>
      </c>
      <c r="C190" s="6"/>
      <c r="D190" s="122"/>
      <c r="E190" s="122"/>
      <c r="F190" s="122"/>
      <c r="G190" s="122"/>
      <c r="H190" s="104"/>
      <c r="I190" s="104"/>
      <c r="J190" s="104"/>
      <c r="K190" s="104"/>
      <c r="L190" s="104"/>
      <c r="M190" s="104"/>
      <c r="N190" s="104">
        <v>55858</v>
      </c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>
        <f aca="true" t="shared" si="37" ref="Y190:Y197">SUM(D190:X190)</f>
        <v>55858</v>
      </c>
    </row>
    <row r="191" spans="1:25" ht="14.25">
      <c r="A191" s="6" t="s">
        <v>874</v>
      </c>
      <c r="B191" s="16" t="s">
        <v>290</v>
      </c>
      <c r="C191" s="6"/>
      <c r="D191" s="122"/>
      <c r="E191" s="122"/>
      <c r="F191" s="122"/>
      <c r="G191" s="122"/>
      <c r="H191" s="104"/>
      <c r="I191" s="104"/>
      <c r="J191" s="104"/>
      <c r="K191" s="104"/>
      <c r="L191" s="104"/>
      <c r="M191" s="104"/>
      <c r="N191" s="104">
        <v>738780</v>
      </c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>
        <f t="shared" si="37"/>
        <v>738780</v>
      </c>
    </row>
    <row r="192" spans="1:25" ht="14.25">
      <c r="A192" s="8" t="s">
        <v>874</v>
      </c>
      <c r="B192" s="23" t="s">
        <v>875</v>
      </c>
      <c r="C192" s="6"/>
      <c r="D192" s="122"/>
      <c r="E192" s="122"/>
      <c r="F192" s="122"/>
      <c r="G192" s="122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>
        <f t="shared" si="37"/>
        <v>0</v>
      </c>
    </row>
    <row r="193" spans="1:25" ht="14.25">
      <c r="A193" s="6" t="s">
        <v>877</v>
      </c>
      <c r="B193" s="5" t="s">
        <v>876</v>
      </c>
      <c r="C193" s="6"/>
      <c r="D193" s="122"/>
      <c r="E193" s="122"/>
      <c r="F193" s="122"/>
      <c r="G193" s="122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>
        <f t="shared" si="37"/>
        <v>0</v>
      </c>
    </row>
    <row r="194" spans="1:25" ht="14.25">
      <c r="A194" s="6" t="s">
        <v>879</v>
      </c>
      <c r="B194" s="16" t="s">
        <v>878</v>
      </c>
      <c r="C194" s="6"/>
      <c r="D194" s="122">
        <v>21886063</v>
      </c>
      <c r="E194" s="122"/>
      <c r="F194" s="122"/>
      <c r="G194" s="122"/>
      <c r="H194" s="104"/>
      <c r="I194" s="104"/>
      <c r="J194" s="104">
        <v>6711530</v>
      </c>
      <c r="K194" s="104"/>
      <c r="L194" s="104"/>
      <c r="M194" s="104">
        <v>169290</v>
      </c>
      <c r="N194" s="104">
        <v>777361</v>
      </c>
      <c r="O194" s="104"/>
      <c r="P194" s="104"/>
      <c r="Q194" s="104"/>
      <c r="R194" s="104"/>
      <c r="S194" s="104"/>
      <c r="T194" s="104">
        <v>19500</v>
      </c>
      <c r="U194" s="104"/>
      <c r="V194" s="104"/>
      <c r="W194" s="104"/>
      <c r="X194" s="104"/>
      <c r="Y194" s="104">
        <f t="shared" si="37"/>
        <v>29563744</v>
      </c>
    </row>
    <row r="195" spans="1:25" ht="14.25">
      <c r="A195" s="6" t="s">
        <v>881</v>
      </c>
      <c r="B195" s="16" t="s">
        <v>880</v>
      </c>
      <c r="C195" s="6"/>
      <c r="D195" s="122"/>
      <c r="E195" s="122"/>
      <c r="F195" s="122"/>
      <c r="G195" s="122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>
        <f t="shared" si="37"/>
        <v>0</v>
      </c>
    </row>
    <row r="196" spans="1:25" ht="14.25">
      <c r="A196" s="6" t="s">
        <v>883</v>
      </c>
      <c r="B196" s="5" t="s">
        <v>882</v>
      </c>
      <c r="C196" s="6"/>
      <c r="D196" s="122"/>
      <c r="E196" s="122"/>
      <c r="F196" s="122"/>
      <c r="G196" s="122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>
        <f t="shared" si="37"/>
        <v>0</v>
      </c>
    </row>
    <row r="197" spans="1:25" ht="14.25">
      <c r="A197" s="6" t="s">
        <v>885</v>
      </c>
      <c r="B197" s="5" t="s">
        <v>884</v>
      </c>
      <c r="C197" s="6"/>
      <c r="D197" s="122">
        <v>5909237</v>
      </c>
      <c r="E197" s="122"/>
      <c r="F197" s="122"/>
      <c r="G197" s="122"/>
      <c r="H197" s="104"/>
      <c r="I197" s="104"/>
      <c r="J197" s="104">
        <v>656298</v>
      </c>
      <c r="K197" s="104"/>
      <c r="L197" s="104"/>
      <c r="M197" s="104">
        <v>45708</v>
      </c>
      <c r="N197" s="104">
        <v>42719</v>
      </c>
      <c r="O197" s="104"/>
      <c r="P197" s="104"/>
      <c r="Q197" s="104"/>
      <c r="R197" s="104"/>
      <c r="S197" s="104"/>
      <c r="T197" s="104">
        <v>5265</v>
      </c>
      <c r="U197" s="104"/>
      <c r="V197" s="104"/>
      <c r="W197" s="104"/>
      <c r="X197" s="104"/>
      <c r="Y197" s="104">
        <f t="shared" si="37"/>
        <v>6659227</v>
      </c>
    </row>
    <row r="198" spans="1:25" s="263" customFormat="1" ht="15">
      <c r="A198" s="259" t="s">
        <v>886</v>
      </c>
      <c r="B198" s="268" t="s">
        <v>291</v>
      </c>
      <c r="C198" s="259"/>
      <c r="D198" s="261">
        <f>D190+D191+D193+D194+D195+D196+D197</f>
        <v>27795300</v>
      </c>
      <c r="E198" s="261">
        <f aca="true" t="shared" si="38" ref="E198:Y198">E190+E191+E193+E194+E195+E196+E197</f>
        <v>0</v>
      </c>
      <c r="F198" s="261">
        <f t="shared" si="38"/>
        <v>0</v>
      </c>
      <c r="G198" s="261">
        <f t="shared" si="38"/>
        <v>0</v>
      </c>
      <c r="H198" s="261">
        <f>H190+H191+H193+H194+H195+H196+H197</f>
        <v>0</v>
      </c>
      <c r="I198" s="261">
        <f t="shared" si="38"/>
        <v>0</v>
      </c>
      <c r="J198" s="261">
        <f t="shared" si="38"/>
        <v>7367828</v>
      </c>
      <c r="K198" s="261">
        <f t="shared" si="38"/>
        <v>0</v>
      </c>
      <c r="L198" s="261">
        <f t="shared" si="38"/>
        <v>0</v>
      </c>
      <c r="M198" s="261">
        <f t="shared" si="38"/>
        <v>214998</v>
      </c>
      <c r="N198" s="261">
        <f t="shared" si="38"/>
        <v>1614718</v>
      </c>
      <c r="O198" s="261">
        <f t="shared" si="38"/>
        <v>0</v>
      </c>
      <c r="P198" s="261">
        <f t="shared" si="38"/>
        <v>0</v>
      </c>
      <c r="Q198" s="261">
        <f t="shared" si="38"/>
        <v>0</v>
      </c>
      <c r="R198" s="261">
        <f t="shared" si="38"/>
        <v>0</v>
      </c>
      <c r="S198" s="261">
        <f t="shared" si="38"/>
        <v>0</v>
      </c>
      <c r="T198" s="261">
        <f t="shared" si="38"/>
        <v>24765</v>
      </c>
      <c r="U198" s="261"/>
      <c r="V198" s="261"/>
      <c r="W198" s="261"/>
      <c r="X198" s="261">
        <f t="shared" si="38"/>
        <v>0</v>
      </c>
      <c r="Y198" s="261">
        <f t="shared" si="38"/>
        <v>37017609</v>
      </c>
    </row>
    <row r="199" spans="1:25" ht="14.25">
      <c r="A199" s="6" t="s">
        <v>888</v>
      </c>
      <c r="B199" s="16" t="s">
        <v>887</v>
      </c>
      <c r="C199" s="6"/>
      <c r="D199" s="122"/>
      <c r="E199" s="122"/>
      <c r="F199" s="122"/>
      <c r="G199" s="122"/>
      <c r="H199" s="104"/>
      <c r="I199" s="104"/>
      <c r="J199" s="104">
        <v>16500000</v>
      </c>
      <c r="K199" s="104"/>
      <c r="L199" s="104"/>
      <c r="M199" s="104"/>
      <c r="N199" s="104">
        <v>7874016</v>
      </c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>
        <f aca="true" t="shared" si="39" ref="Y199:Y230">SUM(D199:X199)</f>
        <v>24374016</v>
      </c>
    </row>
    <row r="200" spans="1:25" ht="14.25">
      <c r="A200" s="6" t="s">
        <v>890</v>
      </c>
      <c r="B200" s="16" t="s">
        <v>889</v>
      </c>
      <c r="C200" s="6"/>
      <c r="D200" s="122"/>
      <c r="E200" s="122"/>
      <c r="F200" s="122"/>
      <c r="G200" s="122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>
        <f t="shared" si="39"/>
        <v>0</v>
      </c>
    </row>
    <row r="201" spans="1:25" ht="14.25">
      <c r="A201" s="6" t="s">
        <v>892</v>
      </c>
      <c r="B201" s="16" t="s">
        <v>891</v>
      </c>
      <c r="C201" s="6"/>
      <c r="D201" s="122"/>
      <c r="E201" s="122"/>
      <c r="F201" s="122"/>
      <c r="G201" s="122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>
        <f t="shared" si="39"/>
        <v>0</v>
      </c>
    </row>
    <row r="202" spans="1:25" ht="14.25">
      <c r="A202" s="6" t="s">
        <v>1</v>
      </c>
      <c r="B202" s="16" t="s">
        <v>0</v>
      </c>
      <c r="C202" s="6"/>
      <c r="D202" s="122"/>
      <c r="E202" s="122"/>
      <c r="F202" s="122"/>
      <c r="G202" s="122"/>
      <c r="H202" s="104"/>
      <c r="I202" s="104"/>
      <c r="J202" s="104">
        <v>4455000</v>
      </c>
      <c r="K202" s="104"/>
      <c r="L202" s="104"/>
      <c r="M202" s="104"/>
      <c r="N202" s="104">
        <v>2125984</v>
      </c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>
        <f t="shared" si="39"/>
        <v>6580984</v>
      </c>
    </row>
    <row r="203" spans="1:25" s="263" customFormat="1" ht="15">
      <c r="A203" s="259" t="s">
        <v>2</v>
      </c>
      <c r="B203" s="268" t="s">
        <v>292</v>
      </c>
      <c r="C203" s="259"/>
      <c r="D203" s="261">
        <f>SUM(D199:D202)</f>
        <v>0</v>
      </c>
      <c r="E203" s="261">
        <f aca="true" t="shared" si="40" ref="E203:X203">SUM(E199:E202)</f>
        <v>0</v>
      </c>
      <c r="F203" s="261">
        <f t="shared" si="40"/>
        <v>0</v>
      </c>
      <c r="G203" s="261">
        <f t="shared" si="40"/>
        <v>0</v>
      </c>
      <c r="H203" s="261">
        <f t="shared" si="40"/>
        <v>0</v>
      </c>
      <c r="I203" s="261">
        <f t="shared" si="40"/>
        <v>0</v>
      </c>
      <c r="J203" s="261">
        <f t="shared" si="40"/>
        <v>20955000</v>
      </c>
      <c r="K203" s="261">
        <f t="shared" si="40"/>
        <v>0</v>
      </c>
      <c r="L203" s="261">
        <f t="shared" si="40"/>
        <v>0</v>
      </c>
      <c r="M203" s="261">
        <f t="shared" si="40"/>
        <v>0</v>
      </c>
      <c r="N203" s="261">
        <f t="shared" si="40"/>
        <v>10000000</v>
      </c>
      <c r="O203" s="261">
        <f t="shared" si="40"/>
        <v>0</v>
      </c>
      <c r="P203" s="261">
        <f t="shared" si="40"/>
        <v>0</v>
      </c>
      <c r="Q203" s="261">
        <f t="shared" si="40"/>
        <v>0</v>
      </c>
      <c r="R203" s="261">
        <f t="shared" si="40"/>
        <v>0</v>
      </c>
      <c r="S203" s="261">
        <f t="shared" si="40"/>
        <v>0</v>
      </c>
      <c r="T203" s="261">
        <f t="shared" si="40"/>
        <v>0</v>
      </c>
      <c r="U203" s="261"/>
      <c r="V203" s="261"/>
      <c r="W203" s="261"/>
      <c r="X203" s="261">
        <f t="shared" si="40"/>
        <v>0</v>
      </c>
      <c r="Y203" s="262">
        <f t="shared" si="39"/>
        <v>30955000</v>
      </c>
    </row>
    <row r="204" spans="1:25" ht="26.25">
      <c r="A204" s="10" t="s">
        <v>4</v>
      </c>
      <c r="B204" s="14" t="s">
        <v>3</v>
      </c>
      <c r="C204" s="6"/>
      <c r="D204" s="122"/>
      <c r="E204" s="122"/>
      <c r="F204" s="122"/>
      <c r="G204" s="122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>
        <f t="shared" si="39"/>
        <v>0</v>
      </c>
    </row>
    <row r="205" spans="1:25" ht="14.25">
      <c r="A205" s="6" t="s">
        <v>5</v>
      </c>
      <c r="B205" s="16" t="s">
        <v>475</v>
      </c>
      <c r="C205" s="6"/>
      <c r="D205" s="122"/>
      <c r="E205" s="122"/>
      <c r="F205" s="122"/>
      <c r="G205" s="122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>
        <f t="shared" si="39"/>
        <v>0</v>
      </c>
    </row>
    <row r="206" spans="1:25" ht="14.25">
      <c r="A206" s="6" t="s">
        <v>5</v>
      </c>
      <c r="B206" s="16" t="s">
        <v>476</v>
      </c>
      <c r="C206" s="6"/>
      <c r="D206" s="122"/>
      <c r="E206" s="122"/>
      <c r="F206" s="122"/>
      <c r="G206" s="122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>
        <f t="shared" si="39"/>
        <v>0</v>
      </c>
    </row>
    <row r="207" spans="1:25" ht="14.25">
      <c r="A207" s="6" t="s">
        <v>5</v>
      </c>
      <c r="B207" s="16" t="s">
        <v>477</v>
      </c>
      <c r="C207" s="6"/>
      <c r="D207" s="122"/>
      <c r="E207" s="122"/>
      <c r="F207" s="122"/>
      <c r="G207" s="122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>
        <f t="shared" si="39"/>
        <v>0</v>
      </c>
    </row>
    <row r="208" spans="1:25" ht="14.25">
      <c r="A208" s="6" t="s">
        <v>5</v>
      </c>
      <c r="B208" s="16" t="s">
        <v>478</v>
      </c>
      <c r="C208" s="6"/>
      <c r="D208" s="122"/>
      <c r="E208" s="122"/>
      <c r="F208" s="122"/>
      <c r="G208" s="122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>
        <f t="shared" si="39"/>
        <v>0</v>
      </c>
    </row>
    <row r="209" spans="1:25" ht="14.25">
      <c r="A209" s="6" t="s">
        <v>5</v>
      </c>
      <c r="B209" s="16" t="s">
        <v>479</v>
      </c>
      <c r="C209" s="6"/>
      <c r="D209" s="122"/>
      <c r="E209" s="122"/>
      <c r="F209" s="122"/>
      <c r="G209" s="122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>
        <f t="shared" si="39"/>
        <v>0</v>
      </c>
    </row>
    <row r="210" spans="1:25" ht="14.25">
      <c r="A210" s="6" t="s">
        <v>5</v>
      </c>
      <c r="B210" s="16" t="s">
        <v>480</v>
      </c>
      <c r="C210" s="6"/>
      <c r="D210" s="122"/>
      <c r="E210" s="122"/>
      <c r="F210" s="122"/>
      <c r="G210" s="122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>
        <f t="shared" si="39"/>
        <v>0</v>
      </c>
    </row>
    <row r="211" spans="1:25" ht="14.25">
      <c r="A211" s="6" t="s">
        <v>5</v>
      </c>
      <c r="B211" s="16" t="s">
        <v>481</v>
      </c>
      <c r="C211" s="6"/>
      <c r="D211" s="122"/>
      <c r="E211" s="122"/>
      <c r="F211" s="122"/>
      <c r="G211" s="122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>
        <f t="shared" si="39"/>
        <v>0</v>
      </c>
    </row>
    <row r="212" spans="1:25" ht="14.25">
      <c r="A212" s="6" t="s">
        <v>5</v>
      </c>
      <c r="B212" s="16" t="s">
        <v>482</v>
      </c>
      <c r="C212" s="6"/>
      <c r="D212" s="122"/>
      <c r="E212" s="122"/>
      <c r="F212" s="122"/>
      <c r="G212" s="122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>
        <f t="shared" si="39"/>
        <v>0</v>
      </c>
    </row>
    <row r="213" spans="1:25" ht="14.25">
      <c r="A213" s="6" t="s">
        <v>5</v>
      </c>
      <c r="B213" s="16" t="s">
        <v>483</v>
      </c>
      <c r="C213" s="6"/>
      <c r="D213" s="122"/>
      <c r="E213" s="122"/>
      <c r="F213" s="122"/>
      <c r="G213" s="122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>
        <f t="shared" si="39"/>
        <v>0</v>
      </c>
    </row>
    <row r="214" spans="1:25" ht="14.25">
      <c r="A214" s="6" t="s">
        <v>5</v>
      </c>
      <c r="B214" s="16" t="s">
        <v>484</v>
      </c>
      <c r="C214" s="6"/>
      <c r="D214" s="122"/>
      <c r="E214" s="122"/>
      <c r="F214" s="122"/>
      <c r="G214" s="122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>
        <f t="shared" si="39"/>
        <v>0</v>
      </c>
    </row>
    <row r="215" spans="1:25" ht="26.25">
      <c r="A215" s="10" t="s">
        <v>5</v>
      </c>
      <c r="B215" s="14" t="s">
        <v>299</v>
      </c>
      <c r="C215" s="6"/>
      <c r="D215" s="122"/>
      <c r="E215" s="122"/>
      <c r="F215" s="122"/>
      <c r="G215" s="122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>
        <f t="shared" si="39"/>
        <v>0</v>
      </c>
    </row>
    <row r="216" spans="1:25" ht="14.25">
      <c r="A216" s="6" t="s">
        <v>6</v>
      </c>
      <c r="B216" s="16" t="s">
        <v>475</v>
      </c>
      <c r="C216" s="6"/>
      <c r="D216" s="122"/>
      <c r="E216" s="122"/>
      <c r="F216" s="122"/>
      <c r="G216" s="122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>
        <f t="shared" si="39"/>
        <v>0</v>
      </c>
    </row>
    <row r="217" spans="1:25" ht="14.25">
      <c r="A217" s="6" t="s">
        <v>6</v>
      </c>
      <c r="B217" s="16" t="s">
        <v>476</v>
      </c>
      <c r="C217" s="6"/>
      <c r="D217" s="122"/>
      <c r="E217" s="122"/>
      <c r="F217" s="122"/>
      <c r="G217" s="122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>
        <f t="shared" si="39"/>
        <v>0</v>
      </c>
    </row>
    <row r="218" spans="1:25" ht="14.25">
      <c r="A218" s="6" t="s">
        <v>6</v>
      </c>
      <c r="B218" s="16" t="s">
        <v>477</v>
      </c>
      <c r="C218" s="6"/>
      <c r="D218" s="122"/>
      <c r="E218" s="122"/>
      <c r="F218" s="122"/>
      <c r="G218" s="122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>
        <f t="shared" si="39"/>
        <v>0</v>
      </c>
    </row>
    <row r="219" spans="1:25" ht="14.25">
      <c r="A219" s="6" t="s">
        <v>6</v>
      </c>
      <c r="B219" s="16" t="s">
        <v>478</v>
      </c>
      <c r="C219" s="6"/>
      <c r="D219" s="122"/>
      <c r="E219" s="122"/>
      <c r="F219" s="122"/>
      <c r="G219" s="122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>
        <f t="shared" si="39"/>
        <v>0</v>
      </c>
    </row>
    <row r="220" spans="1:25" ht="14.25">
      <c r="A220" s="6" t="s">
        <v>6</v>
      </c>
      <c r="B220" s="16" t="s">
        <v>479</v>
      </c>
      <c r="C220" s="6"/>
      <c r="D220" s="122"/>
      <c r="E220" s="122"/>
      <c r="F220" s="122"/>
      <c r="G220" s="122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>
        <f t="shared" si="39"/>
        <v>0</v>
      </c>
    </row>
    <row r="221" spans="1:25" ht="14.25">
      <c r="A221" s="6" t="s">
        <v>6</v>
      </c>
      <c r="B221" s="16" t="s">
        <v>480</v>
      </c>
      <c r="C221" s="6"/>
      <c r="D221" s="122"/>
      <c r="E221" s="122"/>
      <c r="F221" s="122"/>
      <c r="G221" s="122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>
        <f t="shared" si="39"/>
        <v>0</v>
      </c>
    </row>
    <row r="222" spans="1:25" ht="14.25">
      <c r="A222" s="6" t="s">
        <v>6</v>
      </c>
      <c r="B222" s="16" t="s">
        <v>481</v>
      </c>
      <c r="C222" s="6"/>
      <c r="D222" s="122"/>
      <c r="E222" s="122"/>
      <c r="F222" s="122"/>
      <c r="G222" s="122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>
        <v>50000000</v>
      </c>
      <c r="T222" s="104"/>
      <c r="U222" s="104"/>
      <c r="V222" s="104"/>
      <c r="W222" s="104"/>
      <c r="X222" s="104"/>
      <c r="Y222" s="104">
        <f t="shared" si="39"/>
        <v>50000000</v>
      </c>
    </row>
    <row r="223" spans="1:25" ht="14.25">
      <c r="A223" s="6" t="s">
        <v>6</v>
      </c>
      <c r="B223" s="16" t="s">
        <v>482</v>
      </c>
      <c r="C223" s="6"/>
      <c r="D223" s="122"/>
      <c r="E223" s="122"/>
      <c r="F223" s="122"/>
      <c r="G223" s="122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>
        <f t="shared" si="39"/>
        <v>0</v>
      </c>
    </row>
    <row r="224" spans="1:25" ht="14.25">
      <c r="A224" s="6" t="s">
        <v>6</v>
      </c>
      <c r="B224" s="16" t="s">
        <v>483</v>
      </c>
      <c r="C224" s="6"/>
      <c r="D224" s="122"/>
      <c r="E224" s="122"/>
      <c r="F224" s="122"/>
      <c r="G224" s="122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>
        <f t="shared" si="39"/>
        <v>0</v>
      </c>
    </row>
    <row r="225" spans="1:25" ht="14.25">
      <c r="A225" s="6" t="s">
        <v>6</v>
      </c>
      <c r="B225" s="16" t="s">
        <v>484</v>
      </c>
      <c r="C225" s="6"/>
      <c r="D225" s="122"/>
      <c r="E225" s="122"/>
      <c r="F225" s="122"/>
      <c r="G225" s="122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>
        <f t="shared" si="39"/>
        <v>0</v>
      </c>
    </row>
    <row r="226" spans="1:25" ht="26.25">
      <c r="A226" s="10" t="s">
        <v>6</v>
      </c>
      <c r="B226" s="14" t="s">
        <v>298</v>
      </c>
      <c r="C226" s="6"/>
      <c r="D226" s="122"/>
      <c r="E226" s="122"/>
      <c r="F226" s="122"/>
      <c r="G226" s="122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>
        <v>50000000</v>
      </c>
      <c r="T226" s="104"/>
      <c r="U226" s="104"/>
      <c r="V226" s="104"/>
      <c r="W226" s="104"/>
      <c r="X226" s="104"/>
      <c r="Y226" s="104">
        <f t="shared" si="39"/>
        <v>50000000</v>
      </c>
    </row>
    <row r="227" spans="1:25" ht="14.25">
      <c r="A227" s="6" t="s">
        <v>7</v>
      </c>
      <c r="B227" s="16" t="s">
        <v>475</v>
      </c>
      <c r="C227" s="6"/>
      <c r="D227" s="122"/>
      <c r="E227" s="122"/>
      <c r="F227" s="122"/>
      <c r="G227" s="122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>
        <f t="shared" si="39"/>
        <v>0</v>
      </c>
    </row>
    <row r="228" spans="1:25" ht="14.25">
      <c r="A228" s="6" t="s">
        <v>7</v>
      </c>
      <c r="B228" s="16" t="s">
        <v>476</v>
      </c>
      <c r="C228" s="6"/>
      <c r="D228" s="122"/>
      <c r="E228" s="122"/>
      <c r="F228" s="122"/>
      <c r="G228" s="122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>
        <f t="shared" si="39"/>
        <v>0</v>
      </c>
    </row>
    <row r="229" spans="1:25" ht="14.25">
      <c r="A229" s="6" t="s">
        <v>7</v>
      </c>
      <c r="B229" s="16" t="s">
        <v>477</v>
      </c>
      <c r="C229" s="6"/>
      <c r="D229" s="122"/>
      <c r="E229" s="122"/>
      <c r="F229" s="122"/>
      <c r="G229" s="122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>
        <f t="shared" si="39"/>
        <v>0</v>
      </c>
    </row>
    <row r="230" spans="1:25" ht="14.25">
      <c r="A230" s="6" t="s">
        <v>7</v>
      </c>
      <c r="B230" s="16" t="s">
        <v>478</v>
      </c>
      <c r="C230" s="6"/>
      <c r="D230" s="122"/>
      <c r="E230" s="122"/>
      <c r="F230" s="122"/>
      <c r="G230" s="122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>
        <f t="shared" si="39"/>
        <v>0</v>
      </c>
    </row>
    <row r="231" spans="1:25" ht="14.25">
      <c r="A231" s="6" t="s">
        <v>7</v>
      </c>
      <c r="B231" s="16" t="s">
        <v>479</v>
      </c>
      <c r="C231" s="6"/>
      <c r="D231" s="122"/>
      <c r="E231" s="122"/>
      <c r="F231" s="122"/>
      <c r="G231" s="122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>
        <f aca="true" t="shared" si="41" ref="Y231:Y261">SUM(D231:X231)</f>
        <v>0</v>
      </c>
    </row>
    <row r="232" spans="1:25" ht="14.25">
      <c r="A232" s="6" t="s">
        <v>7</v>
      </c>
      <c r="B232" s="16" t="s">
        <v>480</v>
      </c>
      <c r="C232" s="6"/>
      <c r="D232" s="122"/>
      <c r="E232" s="122"/>
      <c r="F232" s="122"/>
      <c r="G232" s="122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>
        <f t="shared" si="41"/>
        <v>0</v>
      </c>
    </row>
    <row r="233" spans="1:25" ht="14.25">
      <c r="A233" s="6" t="s">
        <v>7</v>
      </c>
      <c r="B233" s="16" t="s">
        <v>481</v>
      </c>
      <c r="C233" s="6"/>
      <c r="D233" s="122"/>
      <c r="E233" s="122"/>
      <c r="F233" s="122"/>
      <c r="G233" s="122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>
        <f t="shared" si="41"/>
        <v>0</v>
      </c>
    </row>
    <row r="234" spans="1:25" ht="14.25">
      <c r="A234" s="6" t="s">
        <v>7</v>
      </c>
      <c r="B234" s="16" t="s">
        <v>482</v>
      </c>
      <c r="C234" s="6"/>
      <c r="D234" s="122"/>
      <c r="E234" s="122"/>
      <c r="F234" s="122"/>
      <c r="G234" s="122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>
        <f t="shared" si="41"/>
        <v>0</v>
      </c>
    </row>
    <row r="235" spans="1:25" ht="14.25">
      <c r="A235" s="6" t="s">
        <v>7</v>
      </c>
      <c r="B235" s="16" t="s">
        <v>483</v>
      </c>
      <c r="C235" s="6"/>
      <c r="D235" s="122"/>
      <c r="E235" s="122"/>
      <c r="F235" s="122"/>
      <c r="G235" s="122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>
        <f t="shared" si="41"/>
        <v>0</v>
      </c>
    </row>
    <row r="236" spans="1:25" ht="14.25">
      <c r="A236" s="6" t="s">
        <v>7</v>
      </c>
      <c r="B236" s="16" t="s">
        <v>484</v>
      </c>
      <c r="C236" s="6"/>
      <c r="D236" s="122"/>
      <c r="E236" s="122"/>
      <c r="F236" s="122"/>
      <c r="G236" s="122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>
        <f t="shared" si="41"/>
        <v>0</v>
      </c>
    </row>
    <row r="237" spans="1:25" ht="14.25">
      <c r="A237" s="10" t="s">
        <v>7</v>
      </c>
      <c r="B237" s="14" t="s">
        <v>297</v>
      </c>
      <c r="C237" s="6"/>
      <c r="D237" s="122"/>
      <c r="E237" s="122"/>
      <c r="F237" s="122"/>
      <c r="G237" s="122"/>
      <c r="H237" s="104"/>
      <c r="I237" s="104"/>
      <c r="J237" s="104"/>
      <c r="K237" s="104"/>
      <c r="L237" s="104"/>
      <c r="M237" s="104"/>
      <c r="N237" s="104">
        <f>SUM(N227:N236)</f>
        <v>0</v>
      </c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>
        <f t="shared" si="41"/>
        <v>0</v>
      </c>
    </row>
    <row r="238" spans="1:25" ht="26.25">
      <c r="A238" s="10" t="s">
        <v>8</v>
      </c>
      <c r="B238" s="14" t="s">
        <v>296</v>
      </c>
      <c r="C238" s="6"/>
      <c r="D238" s="122"/>
      <c r="E238" s="122"/>
      <c r="F238" s="122"/>
      <c r="G238" s="122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>
        <f t="shared" si="41"/>
        <v>0</v>
      </c>
    </row>
    <row r="239" spans="1:25" ht="27">
      <c r="A239" s="8" t="s">
        <v>8</v>
      </c>
      <c r="B239" s="23" t="s">
        <v>864</v>
      </c>
      <c r="C239" s="6"/>
      <c r="D239" s="122"/>
      <c r="E239" s="122"/>
      <c r="F239" s="122"/>
      <c r="G239" s="122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>
        <f t="shared" si="41"/>
        <v>0</v>
      </c>
    </row>
    <row r="240" spans="1:25" ht="14.25">
      <c r="A240" s="5" t="s">
        <v>9</v>
      </c>
      <c r="B240" s="16" t="s">
        <v>485</v>
      </c>
      <c r="C240" s="5"/>
      <c r="D240" s="133"/>
      <c r="E240" s="133"/>
      <c r="F240" s="133"/>
      <c r="G240" s="133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>
        <f t="shared" si="41"/>
        <v>0</v>
      </c>
    </row>
    <row r="241" spans="1:25" ht="14.25">
      <c r="A241" s="6" t="s">
        <v>9</v>
      </c>
      <c r="B241" s="16" t="s">
        <v>486</v>
      </c>
      <c r="C241" s="6"/>
      <c r="D241" s="122"/>
      <c r="E241" s="122"/>
      <c r="F241" s="122"/>
      <c r="G241" s="122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>
        <f t="shared" si="41"/>
        <v>0</v>
      </c>
    </row>
    <row r="242" spans="1:25" ht="14.25">
      <c r="A242" s="5" t="s">
        <v>9</v>
      </c>
      <c r="B242" s="16" t="s">
        <v>487</v>
      </c>
      <c r="C242" s="5"/>
      <c r="D242" s="133"/>
      <c r="E242" s="133"/>
      <c r="F242" s="133"/>
      <c r="G242" s="133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>
        <f t="shared" si="41"/>
        <v>0</v>
      </c>
    </row>
    <row r="243" spans="1:25" ht="14.25">
      <c r="A243" s="6" t="s">
        <v>9</v>
      </c>
      <c r="B243" s="5" t="s">
        <v>488</v>
      </c>
      <c r="C243" s="6"/>
      <c r="D243" s="122"/>
      <c r="E243" s="122"/>
      <c r="F243" s="122"/>
      <c r="G243" s="122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>
        <f t="shared" si="41"/>
        <v>0</v>
      </c>
    </row>
    <row r="244" spans="1:25" ht="14.25">
      <c r="A244" s="5" t="s">
        <v>9</v>
      </c>
      <c r="B244" s="5" t="s">
        <v>489</v>
      </c>
      <c r="C244" s="5"/>
      <c r="D244" s="133"/>
      <c r="E244" s="133"/>
      <c r="F244" s="133"/>
      <c r="G244" s="133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>
        <f t="shared" si="41"/>
        <v>0</v>
      </c>
    </row>
    <row r="245" spans="1:25" ht="14.25">
      <c r="A245" s="6" t="s">
        <v>9</v>
      </c>
      <c r="B245" s="5" t="s">
        <v>490</v>
      </c>
      <c r="C245" s="6"/>
      <c r="D245" s="122"/>
      <c r="E245" s="122"/>
      <c r="F245" s="122"/>
      <c r="G245" s="122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>
        <f t="shared" si="41"/>
        <v>0</v>
      </c>
    </row>
    <row r="246" spans="1:25" ht="14.25">
      <c r="A246" s="5" t="s">
        <v>9</v>
      </c>
      <c r="B246" s="16" t="s">
        <v>491</v>
      </c>
      <c r="C246" s="5"/>
      <c r="D246" s="133"/>
      <c r="E246" s="133"/>
      <c r="F246" s="133"/>
      <c r="G246" s="133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>
        <f t="shared" si="41"/>
        <v>0</v>
      </c>
    </row>
    <row r="247" spans="1:25" ht="14.25">
      <c r="A247" s="6" t="s">
        <v>9</v>
      </c>
      <c r="B247" s="16" t="s">
        <v>495</v>
      </c>
      <c r="C247" s="6"/>
      <c r="D247" s="122"/>
      <c r="E247" s="122"/>
      <c r="F247" s="122"/>
      <c r="G247" s="122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>
        <f t="shared" si="41"/>
        <v>0</v>
      </c>
    </row>
    <row r="248" spans="1:25" ht="14.25">
      <c r="A248" s="5" t="s">
        <v>9</v>
      </c>
      <c r="B248" s="16" t="s">
        <v>493</v>
      </c>
      <c r="C248" s="5"/>
      <c r="D248" s="133"/>
      <c r="E248" s="133"/>
      <c r="F248" s="133"/>
      <c r="G248" s="133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>
        <f t="shared" si="41"/>
        <v>0</v>
      </c>
    </row>
    <row r="249" spans="1:25" ht="14.25">
      <c r="A249" s="6" t="s">
        <v>9</v>
      </c>
      <c r="B249" s="16" t="s">
        <v>494</v>
      </c>
      <c r="C249" s="6"/>
      <c r="D249" s="122"/>
      <c r="E249" s="122"/>
      <c r="F249" s="122"/>
      <c r="G249" s="122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>
        <f t="shared" si="41"/>
        <v>0</v>
      </c>
    </row>
    <row r="250" spans="1:25" ht="26.25">
      <c r="A250" s="10" t="s">
        <v>9</v>
      </c>
      <c r="B250" s="14" t="s">
        <v>295</v>
      </c>
      <c r="C250" s="6"/>
      <c r="D250" s="122"/>
      <c r="E250" s="122"/>
      <c r="F250" s="122"/>
      <c r="G250" s="122"/>
      <c r="H250" s="104"/>
      <c r="I250" s="104"/>
      <c r="J250" s="104"/>
      <c r="K250" s="104"/>
      <c r="L250" s="104"/>
      <c r="M250" s="104"/>
      <c r="N250" s="105">
        <f>SUM(N240:N249)</f>
        <v>0</v>
      </c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>
        <f t="shared" si="41"/>
        <v>0</v>
      </c>
    </row>
    <row r="251" spans="1:25" ht="14.25">
      <c r="A251" s="10" t="s">
        <v>11</v>
      </c>
      <c r="B251" s="14" t="s">
        <v>10</v>
      </c>
      <c r="C251" s="6"/>
      <c r="D251" s="122"/>
      <c r="E251" s="122"/>
      <c r="F251" s="122"/>
      <c r="G251" s="122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>
        <f t="shared" si="41"/>
        <v>0</v>
      </c>
    </row>
    <row r="252" spans="1:25" ht="14.25">
      <c r="A252" s="5" t="s">
        <v>907</v>
      </c>
      <c r="B252" s="16" t="s">
        <v>485</v>
      </c>
      <c r="C252" s="5"/>
      <c r="D252" s="133"/>
      <c r="E252" s="133"/>
      <c r="F252" s="133"/>
      <c r="G252" s="133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>
        <f t="shared" si="41"/>
        <v>0</v>
      </c>
    </row>
    <row r="253" spans="1:25" ht="14.25">
      <c r="A253" s="5" t="s">
        <v>907</v>
      </c>
      <c r="B253" s="16" t="s">
        <v>486</v>
      </c>
      <c r="C253" s="5"/>
      <c r="D253" s="133"/>
      <c r="E253" s="133"/>
      <c r="F253" s="133"/>
      <c r="G253" s="133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>
        <f t="shared" si="41"/>
        <v>0</v>
      </c>
    </row>
    <row r="254" spans="1:25" ht="14.25">
      <c r="A254" s="5" t="s">
        <v>907</v>
      </c>
      <c r="B254" s="16" t="s">
        <v>487</v>
      </c>
      <c r="C254" s="5"/>
      <c r="D254" s="133"/>
      <c r="E254" s="133"/>
      <c r="F254" s="133"/>
      <c r="G254" s="133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>
        <f t="shared" si="41"/>
        <v>0</v>
      </c>
    </row>
    <row r="255" spans="1:25" ht="14.25">
      <c r="A255" s="5" t="s">
        <v>907</v>
      </c>
      <c r="B255" s="5" t="s">
        <v>488</v>
      </c>
      <c r="C255" s="5"/>
      <c r="D255" s="133"/>
      <c r="E255" s="133"/>
      <c r="F255" s="133"/>
      <c r="G255" s="133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>
        <f t="shared" si="41"/>
        <v>0</v>
      </c>
    </row>
    <row r="256" spans="1:25" ht="14.25">
      <c r="A256" s="5" t="s">
        <v>907</v>
      </c>
      <c r="B256" s="5" t="s">
        <v>489</v>
      </c>
      <c r="C256" s="5"/>
      <c r="D256" s="133"/>
      <c r="E256" s="133"/>
      <c r="F256" s="133"/>
      <c r="G256" s="133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>
        <f t="shared" si="41"/>
        <v>0</v>
      </c>
    </row>
    <row r="257" spans="1:25" ht="14.25">
      <c r="A257" s="5" t="s">
        <v>907</v>
      </c>
      <c r="B257" s="5" t="s">
        <v>490</v>
      </c>
      <c r="C257" s="5"/>
      <c r="D257" s="133"/>
      <c r="E257" s="133"/>
      <c r="F257" s="133"/>
      <c r="G257" s="133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>
        <f t="shared" si="41"/>
        <v>0</v>
      </c>
    </row>
    <row r="258" spans="1:25" ht="14.25">
      <c r="A258" s="5" t="s">
        <v>907</v>
      </c>
      <c r="B258" s="16" t="s">
        <v>491</v>
      </c>
      <c r="C258" s="5"/>
      <c r="D258" s="133"/>
      <c r="E258" s="133"/>
      <c r="F258" s="133"/>
      <c r="G258" s="133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>
        <f t="shared" si="41"/>
        <v>0</v>
      </c>
    </row>
    <row r="259" spans="1:25" ht="14.25">
      <c r="A259" s="5" t="s">
        <v>907</v>
      </c>
      <c r="B259" s="16" t="s">
        <v>495</v>
      </c>
      <c r="C259" s="5"/>
      <c r="D259" s="133"/>
      <c r="E259" s="133"/>
      <c r="F259" s="133"/>
      <c r="G259" s="133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>
        <f t="shared" si="41"/>
        <v>0</v>
      </c>
    </row>
    <row r="260" spans="1:25" ht="14.25">
      <c r="A260" s="5" t="s">
        <v>907</v>
      </c>
      <c r="B260" s="16" t="s">
        <v>493</v>
      </c>
      <c r="C260" s="5"/>
      <c r="D260" s="133"/>
      <c r="E260" s="133"/>
      <c r="F260" s="133"/>
      <c r="G260" s="133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>
        <f t="shared" si="41"/>
        <v>0</v>
      </c>
    </row>
    <row r="261" spans="1:25" ht="14.25">
      <c r="A261" s="5" t="s">
        <v>907</v>
      </c>
      <c r="B261" s="16" t="s">
        <v>494</v>
      </c>
      <c r="C261" s="5"/>
      <c r="D261" s="133"/>
      <c r="E261" s="133"/>
      <c r="F261" s="133"/>
      <c r="G261" s="133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>
        <f t="shared" si="41"/>
        <v>0</v>
      </c>
    </row>
    <row r="262" spans="1:25" ht="14.25">
      <c r="A262" s="10" t="s">
        <v>907</v>
      </c>
      <c r="B262" s="19" t="s">
        <v>560</v>
      </c>
      <c r="C262" s="5"/>
      <c r="D262" s="133">
        <f>SUM(D252:D261)</f>
        <v>0</v>
      </c>
      <c r="E262" s="133">
        <f aca="true" t="shared" si="42" ref="E262:Y262">SUM(E252:E261)</f>
        <v>0</v>
      </c>
      <c r="F262" s="133">
        <f t="shared" si="42"/>
        <v>0</v>
      </c>
      <c r="G262" s="133">
        <f t="shared" si="42"/>
        <v>0</v>
      </c>
      <c r="H262" s="133">
        <f t="shared" si="42"/>
        <v>0</v>
      </c>
      <c r="I262" s="133">
        <f t="shared" si="42"/>
        <v>0</v>
      </c>
      <c r="J262" s="133">
        <f t="shared" si="42"/>
        <v>0</v>
      </c>
      <c r="K262" s="133">
        <f t="shared" si="42"/>
        <v>0</v>
      </c>
      <c r="L262" s="133">
        <f t="shared" si="42"/>
        <v>0</v>
      </c>
      <c r="M262" s="133">
        <f t="shared" si="42"/>
        <v>0</v>
      </c>
      <c r="N262" s="133">
        <f>SUM(N252:N261)</f>
        <v>0</v>
      </c>
      <c r="O262" s="133">
        <f t="shared" si="42"/>
        <v>0</v>
      </c>
      <c r="P262" s="133">
        <f t="shared" si="42"/>
        <v>0</v>
      </c>
      <c r="Q262" s="133">
        <f t="shared" si="42"/>
        <v>0</v>
      </c>
      <c r="R262" s="133"/>
      <c r="S262" s="133">
        <f t="shared" si="42"/>
        <v>0</v>
      </c>
      <c r="T262" s="133">
        <f t="shared" si="42"/>
        <v>0</v>
      </c>
      <c r="U262" s="133"/>
      <c r="V262" s="133"/>
      <c r="W262" s="133"/>
      <c r="X262" s="133">
        <f t="shared" si="42"/>
        <v>0</v>
      </c>
      <c r="Y262" s="133">
        <f t="shared" si="42"/>
        <v>0</v>
      </c>
    </row>
    <row r="263" spans="1:25" s="263" customFormat="1" ht="15">
      <c r="A263" s="259" t="s">
        <v>12</v>
      </c>
      <c r="B263" s="266" t="s">
        <v>293</v>
      </c>
      <c r="C263" s="259"/>
      <c r="D263" s="261">
        <f>D262+D251+D250+D238+D237+D226+D215+D204</f>
        <v>0</v>
      </c>
      <c r="E263" s="261">
        <f aca="true" t="shared" si="43" ref="E263:Y263">E262+E251+E250+E238+E237+E226+E215+E204</f>
        <v>0</v>
      </c>
      <c r="F263" s="261">
        <f t="shared" si="43"/>
        <v>0</v>
      </c>
      <c r="G263" s="261">
        <f t="shared" si="43"/>
        <v>0</v>
      </c>
      <c r="H263" s="261">
        <f t="shared" si="43"/>
        <v>0</v>
      </c>
      <c r="I263" s="261">
        <f t="shared" si="43"/>
        <v>0</v>
      </c>
      <c r="J263" s="261">
        <f t="shared" si="43"/>
        <v>0</v>
      </c>
      <c r="K263" s="261">
        <f t="shared" si="43"/>
        <v>0</v>
      </c>
      <c r="L263" s="261">
        <f t="shared" si="43"/>
        <v>0</v>
      </c>
      <c r="M263" s="261">
        <f t="shared" si="43"/>
        <v>0</v>
      </c>
      <c r="N263" s="261">
        <f t="shared" si="43"/>
        <v>0</v>
      </c>
      <c r="O263" s="261">
        <f t="shared" si="43"/>
        <v>0</v>
      </c>
      <c r="P263" s="261">
        <f t="shared" si="43"/>
        <v>0</v>
      </c>
      <c r="Q263" s="261">
        <f t="shared" si="43"/>
        <v>0</v>
      </c>
      <c r="R263" s="261">
        <f t="shared" si="43"/>
        <v>0</v>
      </c>
      <c r="S263" s="261">
        <f t="shared" si="43"/>
        <v>50000000</v>
      </c>
      <c r="T263" s="261">
        <f t="shared" si="43"/>
        <v>0</v>
      </c>
      <c r="U263" s="261"/>
      <c r="V263" s="261"/>
      <c r="W263" s="261"/>
      <c r="X263" s="261">
        <f t="shared" si="43"/>
        <v>0</v>
      </c>
      <c r="Y263" s="261">
        <f t="shared" si="43"/>
        <v>50000000</v>
      </c>
    </row>
    <row r="264" spans="1:25" s="272" customFormat="1" ht="18">
      <c r="A264" s="269" t="s">
        <v>13</v>
      </c>
      <c r="B264" s="270" t="s">
        <v>294</v>
      </c>
      <c r="C264" s="269"/>
      <c r="D264" s="271">
        <f>D263+D203+D198+D189+D123+D68+D35+D27</f>
        <v>46236542</v>
      </c>
      <c r="E264" s="271">
        <f aca="true" t="shared" si="44" ref="E264:X264">E263+E203+E198+E189+E123+E68+E35+E27</f>
        <v>482742</v>
      </c>
      <c r="F264" s="271">
        <f t="shared" si="44"/>
        <v>515821</v>
      </c>
      <c r="G264" s="271">
        <f t="shared" si="44"/>
        <v>6167961</v>
      </c>
      <c r="H264" s="271">
        <f t="shared" si="44"/>
        <v>4610788</v>
      </c>
      <c r="I264" s="271">
        <f t="shared" si="44"/>
        <v>1458793</v>
      </c>
      <c r="J264" s="271">
        <f t="shared" si="44"/>
        <v>61163082</v>
      </c>
      <c r="K264" s="271">
        <f t="shared" si="44"/>
        <v>643308</v>
      </c>
      <c r="L264" s="271">
        <f t="shared" si="44"/>
        <v>265993</v>
      </c>
      <c r="M264" s="271">
        <f t="shared" si="44"/>
        <v>9219736</v>
      </c>
      <c r="N264" s="271">
        <f t="shared" si="44"/>
        <v>92953461</v>
      </c>
      <c r="O264" s="271">
        <f t="shared" si="44"/>
        <v>772970</v>
      </c>
      <c r="P264" s="271">
        <f t="shared" si="44"/>
        <v>979636</v>
      </c>
      <c r="Q264" s="271">
        <f>Q263+Q203+Q198+Q189+Q123+Q68+Q35+Q27</f>
        <v>6763383</v>
      </c>
      <c r="R264" s="271">
        <f t="shared" si="44"/>
        <v>350000</v>
      </c>
      <c r="S264" s="271">
        <f t="shared" si="44"/>
        <v>63467989</v>
      </c>
      <c r="T264" s="271">
        <f t="shared" si="44"/>
        <v>1900759</v>
      </c>
      <c r="U264" s="271">
        <f t="shared" si="44"/>
        <v>297</v>
      </c>
      <c r="V264" s="271">
        <f t="shared" si="44"/>
        <v>186741</v>
      </c>
      <c r="W264" s="271">
        <v>266561</v>
      </c>
      <c r="X264" s="271">
        <f t="shared" si="44"/>
        <v>1201390</v>
      </c>
      <c r="Y264" s="271">
        <f aca="true" t="shared" si="45" ref="Y264:Y288">SUM(D264:X264)</f>
        <v>299607953</v>
      </c>
    </row>
    <row r="265" spans="1:25" ht="14.25">
      <c r="A265" s="5" t="s">
        <v>14</v>
      </c>
      <c r="B265" s="15" t="s">
        <v>302</v>
      </c>
      <c r="C265" s="5"/>
      <c r="D265" s="133"/>
      <c r="E265" s="133"/>
      <c r="F265" s="133"/>
      <c r="G265" s="133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>
        <f t="shared" si="45"/>
        <v>0</v>
      </c>
    </row>
    <row r="266" spans="1:25" ht="14.25">
      <c r="A266" s="23" t="s">
        <v>14</v>
      </c>
      <c r="B266" s="23" t="s">
        <v>15</v>
      </c>
      <c r="C266" s="5"/>
      <c r="D266" s="133"/>
      <c r="E266" s="133"/>
      <c r="F266" s="133"/>
      <c r="G266" s="133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>
        <f t="shared" si="45"/>
        <v>0</v>
      </c>
    </row>
    <row r="267" spans="1:25" ht="14.25">
      <c r="A267" s="23" t="s">
        <v>14</v>
      </c>
      <c r="B267" s="23" t="s">
        <v>16</v>
      </c>
      <c r="C267" s="5"/>
      <c r="D267" s="133"/>
      <c r="E267" s="133"/>
      <c r="F267" s="133"/>
      <c r="G267" s="133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>
        <f t="shared" si="45"/>
        <v>0</v>
      </c>
    </row>
    <row r="268" spans="1:25" ht="14.25">
      <c r="A268" s="5" t="s">
        <v>18</v>
      </c>
      <c r="B268" s="15" t="s">
        <v>17</v>
      </c>
      <c r="C268" s="5"/>
      <c r="D268" s="133"/>
      <c r="E268" s="133"/>
      <c r="F268" s="133"/>
      <c r="G268" s="133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>
        <f t="shared" si="45"/>
        <v>0</v>
      </c>
    </row>
    <row r="269" spans="1:25" ht="14.25">
      <c r="A269" s="5" t="s">
        <v>19</v>
      </c>
      <c r="B269" s="15" t="s">
        <v>301</v>
      </c>
      <c r="C269" s="5"/>
      <c r="D269" s="133"/>
      <c r="E269" s="133"/>
      <c r="F269" s="133"/>
      <c r="G269" s="133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>
        <f t="shared" si="45"/>
        <v>0</v>
      </c>
    </row>
    <row r="270" spans="1:25" ht="14.25">
      <c r="A270" s="23" t="s">
        <v>19</v>
      </c>
      <c r="B270" s="23" t="s">
        <v>15</v>
      </c>
      <c r="C270" s="5"/>
      <c r="D270" s="133"/>
      <c r="E270" s="133"/>
      <c r="F270" s="133"/>
      <c r="G270" s="133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>
        <f t="shared" si="45"/>
        <v>0</v>
      </c>
    </row>
    <row r="271" spans="1:25" ht="14.25">
      <c r="A271" s="23" t="s">
        <v>20</v>
      </c>
      <c r="B271" s="23" t="s">
        <v>16</v>
      </c>
      <c r="C271" s="5"/>
      <c r="D271" s="133"/>
      <c r="E271" s="133"/>
      <c r="F271" s="133"/>
      <c r="G271" s="133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>
        <f t="shared" si="45"/>
        <v>0</v>
      </c>
    </row>
    <row r="272" spans="1:25" ht="14.25">
      <c r="A272" s="9" t="s">
        <v>21</v>
      </c>
      <c r="B272" s="14" t="s">
        <v>300</v>
      </c>
      <c r="C272" s="9"/>
      <c r="D272" s="134"/>
      <c r="E272" s="134"/>
      <c r="F272" s="134"/>
      <c r="G272" s="13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>
        <f t="shared" si="45"/>
        <v>0</v>
      </c>
    </row>
    <row r="273" spans="1:25" ht="14.25">
      <c r="A273" s="5" t="s">
        <v>22</v>
      </c>
      <c r="B273" s="25" t="s">
        <v>305</v>
      </c>
      <c r="C273" s="5"/>
      <c r="D273" s="133"/>
      <c r="E273" s="133"/>
      <c r="F273" s="133"/>
      <c r="G273" s="133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>
        <f t="shared" si="45"/>
        <v>0</v>
      </c>
    </row>
    <row r="274" spans="1:25" ht="14.25">
      <c r="A274" s="23" t="s">
        <v>22</v>
      </c>
      <c r="B274" s="23" t="s">
        <v>23</v>
      </c>
      <c r="C274" s="5"/>
      <c r="D274" s="133"/>
      <c r="E274" s="133"/>
      <c r="F274" s="133"/>
      <c r="G274" s="133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>
        <f t="shared" si="45"/>
        <v>0</v>
      </c>
    </row>
    <row r="275" spans="1:25" ht="14.25">
      <c r="A275" s="23" t="s">
        <v>22</v>
      </c>
      <c r="B275" s="23" t="s">
        <v>24</v>
      </c>
      <c r="C275" s="5"/>
      <c r="D275" s="133"/>
      <c r="E275" s="133"/>
      <c r="F275" s="133"/>
      <c r="G275" s="133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>
        <f t="shared" si="45"/>
        <v>0</v>
      </c>
    </row>
    <row r="276" spans="1:25" ht="14.25">
      <c r="A276" s="5" t="s">
        <v>25</v>
      </c>
      <c r="B276" s="25" t="s">
        <v>306</v>
      </c>
      <c r="C276" s="5"/>
      <c r="D276" s="133"/>
      <c r="E276" s="133"/>
      <c r="F276" s="133"/>
      <c r="G276" s="133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>
        <f t="shared" si="45"/>
        <v>0</v>
      </c>
    </row>
    <row r="277" spans="1:25" ht="14.25">
      <c r="A277" s="23" t="s">
        <v>25</v>
      </c>
      <c r="B277" s="23" t="s">
        <v>16</v>
      </c>
      <c r="C277" s="5"/>
      <c r="D277" s="133"/>
      <c r="E277" s="133"/>
      <c r="F277" s="133"/>
      <c r="G277" s="133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>
        <f t="shared" si="45"/>
        <v>0</v>
      </c>
    </row>
    <row r="278" spans="1:25" ht="14.25">
      <c r="A278" s="5" t="s">
        <v>27</v>
      </c>
      <c r="B278" s="16" t="s">
        <v>26</v>
      </c>
      <c r="C278" s="5"/>
      <c r="D278" s="133"/>
      <c r="E278" s="133"/>
      <c r="F278" s="133"/>
      <c r="G278" s="133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>
        <f t="shared" si="45"/>
        <v>0</v>
      </c>
    </row>
    <row r="279" spans="1:25" ht="14.25">
      <c r="A279" s="5" t="s">
        <v>28</v>
      </c>
      <c r="B279" s="16" t="s">
        <v>307</v>
      </c>
      <c r="C279" s="5"/>
      <c r="D279" s="133"/>
      <c r="E279" s="133"/>
      <c r="F279" s="133"/>
      <c r="G279" s="133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>
        <f t="shared" si="45"/>
        <v>0</v>
      </c>
    </row>
    <row r="280" spans="1:25" ht="14.25">
      <c r="A280" s="23" t="s">
        <v>28</v>
      </c>
      <c r="B280" s="23" t="s">
        <v>24</v>
      </c>
      <c r="C280" s="5"/>
      <c r="D280" s="133"/>
      <c r="E280" s="133"/>
      <c r="F280" s="133"/>
      <c r="G280" s="133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>
        <f t="shared" si="45"/>
        <v>0</v>
      </c>
    </row>
    <row r="281" spans="1:25" ht="14.25">
      <c r="A281" s="23" t="s">
        <v>28</v>
      </c>
      <c r="B281" s="23" t="s">
        <v>16</v>
      </c>
      <c r="C281" s="5"/>
      <c r="D281" s="133"/>
      <c r="E281" s="133"/>
      <c r="F281" s="133"/>
      <c r="G281" s="133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>
        <f t="shared" si="45"/>
        <v>0</v>
      </c>
    </row>
    <row r="282" spans="1:25" ht="14.25">
      <c r="A282" s="9" t="s">
        <v>29</v>
      </c>
      <c r="B282" s="26" t="s">
        <v>303</v>
      </c>
      <c r="C282" s="9"/>
      <c r="D282" s="134"/>
      <c r="E282" s="134"/>
      <c r="F282" s="134"/>
      <c r="G282" s="13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>
        <f t="shared" si="45"/>
        <v>0</v>
      </c>
    </row>
    <row r="283" spans="1:25" ht="14.25">
      <c r="A283" s="5" t="s">
        <v>31</v>
      </c>
      <c r="B283" s="25" t="s">
        <v>30</v>
      </c>
      <c r="C283" s="5"/>
      <c r="D283" s="133"/>
      <c r="E283" s="133"/>
      <c r="F283" s="133"/>
      <c r="G283" s="133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>
        <f t="shared" si="45"/>
        <v>0</v>
      </c>
    </row>
    <row r="284" spans="1:25" ht="14.25">
      <c r="A284" s="5" t="s">
        <v>33</v>
      </c>
      <c r="B284" s="25" t="s">
        <v>32</v>
      </c>
      <c r="C284" s="5"/>
      <c r="D284" s="133"/>
      <c r="E284" s="133"/>
      <c r="F284" s="133"/>
      <c r="G284" s="133"/>
      <c r="H284" s="104"/>
      <c r="I284" s="104">
        <v>1588793</v>
      </c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>
        <f t="shared" si="45"/>
        <v>1588793</v>
      </c>
    </row>
    <row r="285" spans="1:25" ht="14.25">
      <c r="A285" s="9" t="s">
        <v>35</v>
      </c>
      <c r="B285" s="26" t="s">
        <v>34</v>
      </c>
      <c r="C285" s="5"/>
      <c r="D285" s="133"/>
      <c r="E285" s="133"/>
      <c r="F285" s="133"/>
      <c r="G285" s="133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>
        <f t="shared" si="45"/>
        <v>0</v>
      </c>
    </row>
    <row r="286" spans="1:25" ht="14.25">
      <c r="A286" s="5" t="s">
        <v>37</v>
      </c>
      <c r="B286" s="25" t="s">
        <v>36</v>
      </c>
      <c r="C286" s="5"/>
      <c r="D286" s="133"/>
      <c r="E286" s="133"/>
      <c r="F286" s="133"/>
      <c r="G286" s="133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>
        <f t="shared" si="45"/>
        <v>0</v>
      </c>
    </row>
    <row r="287" spans="1:25" ht="14.25">
      <c r="A287" s="5" t="s">
        <v>39</v>
      </c>
      <c r="B287" s="25" t="s">
        <v>38</v>
      </c>
      <c r="C287" s="5"/>
      <c r="D287" s="133"/>
      <c r="E287" s="133"/>
      <c r="F287" s="133"/>
      <c r="G287" s="133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>
        <f t="shared" si="45"/>
        <v>0</v>
      </c>
    </row>
    <row r="288" spans="1:25" ht="14.25">
      <c r="A288" s="5" t="s">
        <v>41</v>
      </c>
      <c r="B288" s="25" t="s">
        <v>40</v>
      </c>
      <c r="C288" s="5"/>
      <c r="D288" s="133"/>
      <c r="E288" s="133"/>
      <c r="F288" s="133"/>
      <c r="G288" s="133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>
        <f t="shared" si="45"/>
        <v>0</v>
      </c>
    </row>
    <row r="289" spans="1:25" s="263" customFormat="1" ht="14.25">
      <c r="A289" s="273" t="s">
        <v>42</v>
      </c>
      <c r="B289" s="274" t="s">
        <v>304</v>
      </c>
      <c r="C289" s="275"/>
      <c r="D289" s="276">
        <f>D288+D287+D286+D285+D284+D283+D282+D272</f>
        <v>0</v>
      </c>
      <c r="E289" s="276">
        <f aca="true" t="shared" si="46" ref="E289:Y289">E288+E287+E286+E285+E284+E283+E282+E272</f>
        <v>0</v>
      </c>
      <c r="F289" s="276">
        <f t="shared" si="46"/>
        <v>0</v>
      </c>
      <c r="G289" s="276">
        <f t="shared" si="46"/>
        <v>0</v>
      </c>
      <c r="H289" s="276">
        <f t="shared" si="46"/>
        <v>0</v>
      </c>
      <c r="I289" s="276">
        <f t="shared" si="46"/>
        <v>1588793</v>
      </c>
      <c r="J289" s="276">
        <f t="shared" si="46"/>
        <v>0</v>
      </c>
      <c r="K289" s="276">
        <f t="shared" si="46"/>
        <v>0</v>
      </c>
      <c r="L289" s="276">
        <f t="shared" si="46"/>
        <v>0</v>
      </c>
      <c r="M289" s="276">
        <f t="shared" si="46"/>
        <v>0</v>
      </c>
      <c r="N289" s="276">
        <f t="shared" si="46"/>
        <v>0</v>
      </c>
      <c r="O289" s="276">
        <f t="shared" si="46"/>
        <v>0</v>
      </c>
      <c r="P289" s="276">
        <f t="shared" si="46"/>
        <v>0</v>
      </c>
      <c r="Q289" s="276">
        <f t="shared" si="46"/>
        <v>0</v>
      </c>
      <c r="R289" s="276">
        <f t="shared" si="46"/>
        <v>0</v>
      </c>
      <c r="S289" s="276">
        <f t="shared" si="46"/>
        <v>0</v>
      </c>
      <c r="T289" s="276">
        <f t="shared" si="46"/>
        <v>0</v>
      </c>
      <c r="U289" s="276"/>
      <c r="V289" s="276"/>
      <c r="W289" s="276"/>
      <c r="X289" s="276">
        <f t="shared" si="46"/>
        <v>0</v>
      </c>
      <c r="Y289" s="276">
        <f t="shared" si="46"/>
        <v>1588793</v>
      </c>
    </row>
    <row r="290" spans="1:25" ht="14.25">
      <c r="A290" s="5" t="s">
        <v>44</v>
      </c>
      <c r="B290" s="25" t="s">
        <v>43</v>
      </c>
      <c r="C290" s="5"/>
      <c r="D290" s="133"/>
      <c r="E290" s="133"/>
      <c r="F290" s="133"/>
      <c r="G290" s="133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>
        <f aca="true" t="shared" si="47" ref="Y290:Y300">SUM(D290:X290)</f>
        <v>0</v>
      </c>
    </row>
    <row r="291" spans="1:25" ht="14.25">
      <c r="A291" s="5" t="s">
        <v>46</v>
      </c>
      <c r="B291" s="15" t="s">
        <v>45</v>
      </c>
      <c r="C291" s="5"/>
      <c r="D291" s="133"/>
      <c r="E291" s="133"/>
      <c r="F291" s="133"/>
      <c r="G291" s="133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>
        <f t="shared" si="47"/>
        <v>0</v>
      </c>
    </row>
    <row r="292" spans="1:25" ht="14.25">
      <c r="A292" s="5" t="s">
        <v>47</v>
      </c>
      <c r="B292" s="25" t="s">
        <v>308</v>
      </c>
      <c r="C292" s="5"/>
      <c r="D292" s="133"/>
      <c r="E292" s="133"/>
      <c r="F292" s="133"/>
      <c r="G292" s="133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>
        <f t="shared" si="47"/>
        <v>0</v>
      </c>
    </row>
    <row r="293" spans="1:25" ht="14.25">
      <c r="A293" s="23" t="s">
        <v>47</v>
      </c>
      <c r="B293" s="23" t="s">
        <v>16</v>
      </c>
      <c r="C293" s="5"/>
      <c r="D293" s="133"/>
      <c r="E293" s="133"/>
      <c r="F293" s="133"/>
      <c r="G293" s="133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>
        <f t="shared" si="47"/>
        <v>0</v>
      </c>
    </row>
    <row r="294" spans="1:25" ht="14.25">
      <c r="A294" s="5" t="s">
        <v>48</v>
      </c>
      <c r="B294" s="25" t="s">
        <v>309</v>
      </c>
      <c r="C294" s="5"/>
      <c r="D294" s="133"/>
      <c r="E294" s="133"/>
      <c r="F294" s="133"/>
      <c r="G294" s="133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>
        <f t="shared" si="47"/>
        <v>0</v>
      </c>
    </row>
    <row r="295" spans="1:25" ht="14.25">
      <c r="A295" s="23" t="s">
        <v>48</v>
      </c>
      <c r="B295" s="23" t="s">
        <v>49</v>
      </c>
      <c r="C295" s="5"/>
      <c r="D295" s="133"/>
      <c r="E295" s="133"/>
      <c r="F295" s="133"/>
      <c r="G295" s="133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>
        <f t="shared" si="47"/>
        <v>0</v>
      </c>
    </row>
    <row r="296" spans="1:25" ht="14.25">
      <c r="A296" s="23" t="s">
        <v>48</v>
      </c>
      <c r="B296" s="23" t="s">
        <v>50</v>
      </c>
      <c r="C296" s="5"/>
      <c r="D296" s="133"/>
      <c r="E296" s="133"/>
      <c r="F296" s="133"/>
      <c r="G296" s="133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>
        <f t="shared" si="47"/>
        <v>0</v>
      </c>
    </row>
    <row r="297" spans="1:25" ht="14.25">
      <c r="A297" s="23" t="s">
        <v>48</v>
      </c>
      <c r="B297" s="23" t="s">
        <v>51</v>
      </c>
      <c r="C297" s="5"/>
      <c r="D297" s="133"/>
      <c r="E297" s="133"/>
      <c r="F297" s="133"/>
      <c r="G297" s="133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>
        <f t="shared" si="47"/>
        <v>0</v>
      </c>
    </row>
    <row r="298" spans="1:25" ht="14.25">
      <c r="A298" s="23" t="s">
        <v>48</v>
      </c>
      <c r="B298" s="23" t="s">
        <v>16</v>
      </c>
      <c r="C298" s="5"/>
      <c r="D298" s="133"/>
      <c r="E298" s="133"/>
      <c r="F298" s="133"/>
      <c r="G298" s="133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>
        <f t="shared" si="47"/>
        <v>0</v>
      </c>
    </row>
    <row r="299" spans="1:25" s="263" customFormat="1" ht="14.25">
      <c r="A299" s="273" t="s">
        <v>52</v>
      </c>
      <c r="B299" s="274" t="s">
        <v>310</v>
      </c>
      <c r="C299" s="275"/>
      <c r="D299" s="276"/>
      <c r="E299" s="276"/>
      <c r="F299" s="276"/>
      <c r="G299" s="276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>
        <f t="shared" si="47"/>
        <v>0</v>
      </c>
    </row>
    <row r="300" spans="1:25" s="263" customFormat="1" ht="14.25">
      <c r="A300" s="273" t="s">
        <v>54</v>
      </c>
      <c r="B300" s="277" t="s">
        <v>53</v>
      </c>
      <c r="C300" s="278"/>
      <c r="D300" s="279"/>
      <c r="E300" s="279"/>
      <c r="F300" s="279"/>
      <c r="G300" s="279"/>
      <c r="H300" s="262"/>
      <c r="I300" s="262"/>
      <c r="J300" s="262"/>
      <c r="K300" s="262"/>
      <c r="L300" s="262"/>
      <c r="M300" s="262"/>
      <c r="N300" s="262"/>
      <c r="O300" s="262"/>
      <c r="P300" s="262"/>
      <c r="Q300" s="262"/>
      <c r="R300" s="262"/>
      <c r="S300" s="262"/>
      <c r="T300" s="262"/>
      <c r="U300" s="262"/>
      <c r="V300" s="262"/>
      <c r="W300" s="262"/>
      <c r="X300" s="262"/>
      <c r="Y300" s="262">
        <f t="shared" si="47"/>
        <v>0</v>
      </c>
    </row>
    <row r="301" spans="1:25" s="272" customFormat="1" ht="15">
      <c r="A301" s="178" t="s">
        <v>55</v>
      </c>
      <c r="B301" s="186" t="s">
        <v>311</v>
      </c>
      <c r="C301" s="269"/>
      <c r="D301" s="271">
        <f>D300+D299+D289</f>
        <v>0</v>
      </c>
      <c r="E301" s="271">
        <f aca="true" t="shared" si="48" ref="E301:Y301">E300+E299+E289</f>
        <v>0</v>
      </c>
      <c r="F301" s="271">
        <f t="shared" si="48"/>
        <v>0</v>
      </c>
      <c r="G301" s="271">
        <f t="shared" si="48"/>
        <v>0</v>
      </c>
      <c r="H301" s="271">
        <f t="shared" si="48"/>
        <v>0</v>
      </c>
      <c r="I301" s="271">
        <f t="shared" si="48"/>
        <v>1588793</v>
      </c>
      <c r="J301" s="271">
        <f t="shared" si="48"/>
        <v>0</v>
      </c>
      <c r="K301" s="271">
        <f t="shared" si="48"/>
        <v>0</v>
      </c>
      <c r="L301" s="271">
        <f t="shared" si="48"/>
        <v>0</v>
      </c>
      <c r="M301" s="271">
        <f t="shared" si="48"/>
        <v>0</v>
      </c>
      <c r="N301" s="271">
        <f t="shared" si="48"/>
        <v>0</v>
      </c>
      <c r="O301" s="271">
        <f t="shared" si="48"/>
        <v>0</v>
      </c>
      <c r="P301" s="271">
        <f t="shared" si="48"/>
        <v>0</v>
      </c>
      <c r="Q301" s="271">
        <f t="shared" si="48"/>
        <v>0</v>
      </c>
      <c r="R301" s="271">
        <f t="shared" si="48"/>
        <v>0</v>
      </c>
      <c r="S301" s="271">
        <f t="shared" si="48"/>
        <v>0</v>
      </c>
      <c r="T301" s="271">
        <f t="shared" si="48"/>
        <v>0</v>
      </c>
      <c r="U301" s="271">
        <f t="shared" si="48"/>
        <v>0</v>
      </c>
      <c r="V301" s="271"/>
      <c r="W301" s="271">
        <f t="shared" si="48"/>
        <v>0</v>
      </c>
      <c r="X301" s="271">
        <f t="shared" si="48"/>
        <v>0</v>
      </c>
      <c r="Y301" s="280">
        <f t="shared" si="48"/>
        <v>1588793</v>
      </c>
    </row>
    <row r="302" spans="1:25" s="284" customFormat="1" ht="15">
      <c r="A302" s="281"/>
      <c r="B302" s="281" t="s">
        <v>382</v>
      </c>
      <c r="C302" s="282"/>
      <c r="D302" s="283">
        <f>D301+D264</f>
        <v>46236542</v>
      </c>
      <c r="E302" s="283">
        <f aca="true" t="shared" si="49" ref="E302:X302">E301+E264</f>
        <v>482742</v>
      </c>
      <c r="F302" s="283">
        <f t="shared" si="49"/>
        <v>515821</v>
      </c>
      <c r="G302" s="283">
        <f t="shared" si="49"/>
        <v>6167961</v>
      </c>
      <c r="H302" s="283">
        <f t="shared" si="49"/>
        <v>4610788</v>
      </c>
      <c r="I302" s="283">
        <f t="shared" si="49"/>
        <v>3047586</v>
      </c>
      <c r="J302" s="283">
        <f t="shared" si="49"/>
        <v>61163082</v>
      </c>
      <c r="K302" s="283">
        <f t="shared" si="49"/>
        <v>643308</v>
      </c>
      <c r="L302" s="283">
        <f t="shared" si="49"/>
        <v>265993</v>
      </c>
      <c r="M302" s="283">
        <f t="shared" si="49"/>
        <v>9219736</v>
      </c>
      <c r="N302" s="283">
        <f t="shared" si="49"/>
        <v>92953461</v>
      </c>
      <c r="O302" s="283">
        <f t="shared" si="49"/>
        <v>772970</v>
      </c>
      <c r="P302" s="283">
        <f t="shared" si="49"/>
        <v>979636</v>
      </c>
      <c r="Q302" s="283">
        <f t="shared" si="49"/>
        <v>6763383</v>
      </c>
      <c r="R302" s="283">
        <f>R301+R264</f>
        <v>350000</v>
      </c>
      <c r="S302" s="283">
        <f t="shared" si="49"/>
        <v>63467989</v>
      </c>
      <c r="T302" s="283">
        <f t="shared" si="49"/>
        <v>1900759</v>
      </c>
      <c r="U302" s="283">
        <f t="shared" si="49"/>
        <v>297</v>
      </c>
      <c r="V302" s="283">
        <f t="shared" si="49"/>
        <v>186741</v>
      </c>
      <c r="W302" s="283">
        <f t="shared" si="49"/>
        <v>266561</v>
      </c>
      <c r="X302" s="283">
        <f t="shared" si="49"/>
        <v>1201390</v>
      </c>
      <c r="Y302" s="283">
        <f>Y301+Y264</f>
        <v>301196746</v>
      </c>
    </row>
    <row r="303" spans="1:25" ht="14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6" ht="14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135"/>
    </row>
    <row r="305" spans="1:25" ht="14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4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4.25">
      <c r="A307" s="4"/>
      <c r="B307" s="4"/>
      <c r="C307" s="4"/>
      <c r="D307" s="4"/>
      <c r="E307" s="9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4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4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4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4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4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4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4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4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</sheetData>
  <sheetProtection/>
  <mergeCells count="3">
    <mergeCell ref="A1:Y1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rowBreaks count="2" manualBreakCount="2">
    <brk id="100" max="26" man="1"/>
    <brk id="19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X171"/>
  <sheetViews>
    <sheetView view="pageBreakPreview" zoomScale="90" zoomScaleSheetLayoutView="90" workbookViewId="0" topLeftCell="A1">
      <selection activeCell="A3" sqref="A3:E3"/>
    </sheetView>
  </sheetViews>
  <sheetFormatPr defaultColWidth="9.140625" defaultRowHeight="15"/>
  <cols>
    <col min="1" max="1" width="105.140625" style="0" customWidth="1"/>
    <col min="3" max="5" width="22.7109375" style="0" bestFit="1" customWidth="1"/>
  </cols>
  <sheetData>
    <row r="1" spans="1:5" ht="14.25">
      <c r="A1" s="287" t="s">
        <v>1005</v>
      </c>
      <c r="B1" s="287"/>
      <c r="C1" s="287"/>
      <c r="D1" s="287"/>
      <c r="E1" s="287"/>
    </row>
    <row r="2" spans="1:11" ht="20.25" customHeight="1">
      <c r="A2" s="293" t="s">
        <v>994</v>
      </c>
      <c r="B2" s="292"/>
      <c r="C2" s="292"/>
      <c r="D2" s="292"/>
      <c r="E2" s="292"/>
      <c r="F2" s="65"/>
      <c r="G2" s="65"/>
      <c r="H2" s="65"/>
      <c r="I2" s="65"/>
      <c r="J2" s="65"/>
      <c r="K2" s="74"/>
    </row>
    <row r="3" spans="1:5" ht="19.5" customHeight="1">
      <c r="A3" s="291" t="s">
        <v>904</v>
      </c>
      <c r="B3" s="292"/>
      <c r="C3" s="292"/>
      <c r="D3" s="292"/>
      <c r="E3" s="292"/>
    </row>
    <row r="4" ht="18">
      <c r="A4" s="91"/>
    </row>
    <row r="5" spans="1:4" ht="14.25">
      <c r="A5" s="76" t="s">
        <v>551</v>
      </c>
      <c r="D5" t="s">
        <v>945</v>
      </c>
    </row>
    <row r="6" spans="1:5" ht="26.25">
      <c r="A6" s="2" t="s">
        <v>757</v>
      </c>
      <c r="B6" s="3" t="s">
        <v>758</v>
      </c>
      <c r="C6" s="3" t="s">
        <v>555</v>
      </c>
      <c r="D6" s="3" t="s">
        <v>575</v>
      </c>
      <c r="E6" s="75" t="s">
        <v>576</v>
      </c>
    </row>
    <row r="7" spans="1:5" ht="14.25">
      <c r="A7" s="33" t="s">
        <v>759</v>
      </c>
      <c r="B7" s="34" t="s">
        <v>760</v>
      </c>
      <c r="C7" s="110">
        <v>44242523</v>
      </c>
      <c r="D7" s="114">
        <v>40329523</v>
      </c>
      <c r="E7" s="114">
        <v>39879678</v>
      </c>
    </row>
    <row r="8" spans="1:5" ht="14.25">
      <c r="A8" s="33" t="s">
        <v>761</v>
      </c>
      <c r="B8" s="35" t="s">
        <v>762</v>
      </c>
      <c r="C8" s="110"/>
      <c r="D8" s="114">
        <v>1359000</v>
      </c>
      <c r="E8" s="114">
        <v>1271585</v>
      </c>
    </row>
    <row r="9" spans="1:5" ht="14.25">
      <c r="A9" s="33" t="s">
        <v>763</v>
      </c>
      <c r="B9" s="35" t="s">
        <v>764</v>
      </c>
      <c r="C9" s="110">
        <v>717000</v>
      </c>
      <c r="D9" s="114"/>
      <c r="E9" s="114"/>
    </row>
    <row r="10" spans="1:5" ht="14.25">
      <c r="A10" s="36" t="s">
        <v>765</v>
      </c>
      <c r="B10" s="35" t="s">
        <v>766</v>
      </c>
      <c r="C10" s="110"/>
      <c r="D10" s="114">
        <v>240000</v>
      </c>
      <c r="E10" s="114"/>
    </row>
    <row r="11" spans="1:5" ht="14.25">
      <c r="A11" s="36" t="s">
        <v>767</v>
      </c>
      <c r="B11" s="35" t="s">
        <v>768</v>
      </c>
      <c r="C11" s="110"/>
      <c r="D11" s="114"/>
      <c r="E11" s="114"/>
    </row>
    <row r="12" spans="1:5" ht="14.25">
      <c r="A12" s="36" t="s">
        <v>769</v>
      </c>
      <c r="B12" s="35" t="s">
        <v>770</v>
      </c>
      <c r="C12" s="110"/>
      <c r="D12" s="114">
        <v>717000</v>
      </c>
      <c r="E12" s="114">
        <v>667800</v>
      </c>
    </row>
    <row r="13" spans="1:5" ht="14.25">
      <c r="A13" s="36" t="s">
        <v>771</v>
      </c>
      <c r="B13" s="35" t="s">
        <v>772</v>
      </c>
      <c r="C13" s="110"/>
      <c r="D13" s="114"/>
      <c r="E13" s="114"/>
    </row>
    <row r="14" spans="1:5" ht="14.25">
      <c r="A14" s="36" t="s">
        <v>773</v>
      </c>
      <c r="B14" s="35" t="s">
        <v>774</v>
      </c>
      <c r="C14" s="110"/>
      <c r="D14" s="114"/>
      <c r="E14" s="114"/>
    </row>
    <row r="15" spans="1:5" ht="14.25">
      <c r="A15" s="5" t="s">
        <v>775</v>
      </c>
      <c r="B15" s="35" t="s">
        <v>776</v>
      </c>
      <c r="C15" s="110">
        <v>314400</v>
      </c>
      <c r="D15" s="114">
        <v>254400</v>
      </c>
      <c r="E15" s="114">
        <v>228596</v>
      </c>
    </row>
    <row r="16" spans="1:5" ht="14.25">
      <c r="A16" s="5" t="s">
        <v>777</v>
      </c>
      <c r="B16" s="35" t="s">
        <v>778</v>
      </c>
      <c r="C16" s="110"/>
      <c r="D16" s="114"/>
      <c r="E16" s="114"/>
    </row>
    <row r="17" spans="1:5" ht="14.25">
      <c r="A17" s="5" t="s">
        <v>779</v>
      </c>
      <c r="B17" s="35" t="s">
        <v>780</v>
      </c>
      <c r="C17" s="110"/>
      <c r="D17" s="114"/>
      <c r="E17" s="114"/>
    </row>
    <row r="18" spans="1:5" ht="14.25">
      <c r="A18" s="5" t="s">
        <v>781</v>
      </c>
      <c r="B18" s="35" t="s">
        <v>782</v>
      </c>
      <c r="C18" s="110"/>
      <c r="D18" s="114"/>
      <c r="E18" s="114"/>
    </row>
    <row r="19" spans="1:5" ht="14.25">
      <c r="A19" s="5" t="s">
        <v>312</v>
      </c>
      <c r="B19" s="35" t="s">
        <v>783</v>
      </c>
      <c r="C19" s="110">
        <v>610204</v>
      </c>
      <c r="D19" s="114">
        <v>470204</v>
      </c>
      <c r="E19" s="114">
        <v>470204</v>
      </c>
    </row>
    <row r="20" spans="1:5" ht="14.25">
      <c r="A20" s="37" t="s">
        <v>211</v>
      </c>
      <c r="B20" s="38" t="s">
        <v>785</v>
      </c>
      <c r="C20" s="111">
        <f>SUM(C7:C19)</f>
        <v>45884127</v>
      </c>
      <c r="D20" s="115">
        <f>SUM(D7:D19)</f>
        <v>43370127</v>
      </c>
      <c r="E20" s="115">
        <f>SUM(E7:E19)</f>
        <v>42517863</v>
      </c>
    </row>
    <row r="21" spans="1:5" ht="14.25">
      <c r="A21" s="5" t="s">
        <v>786</v>
      </c>
      <c r="B21" s="35" t="s">
        <v>787</v>
      </c>
      <c r="C21" s="110">
        <v>6010200</v>
      </c>
      <c r="D21" s="114">
        <v>6010200</v>
      </c>
      <c r="E21" s="114">
        <v>5848910</v>
      </c>
    </row>
    <row r="22" spans="1:5" ht="14.25">
      <c r="A22" s="5" t="s">
        <v>788</v>
      </c>
      <c r="B22" s="35" t="s">
        <v>789</v>
      </c>
      <c r="C22" s="110">
        <v>2000000</v>
      </c>
      <c r="D22" s="114">
        <v>1200000</v>
      </c>
      <c r="E22" s="114">
        <v>1109760</v>
      </c>
    </row>
    <row r="23" spans="1:5" ht="14.25">
      <c r="A23" s="6" t="s">
        <v>790</v>
      </c>
      <c r="B23" s="35" t="s">
        <v>791</v>
      </c>
      <c r="C23" s="110">
        <v>500000</v>
      </c>
      <c r="D23" s="114">
        <v>1538000</v>
      </c>
      <c r="E23" s="114">
        <v>1533440</v>
      </c>
    </row>
    <row r="24" spans="1:5" ht="14.25">
      <c r="A24" s="9" t="s">
        <v>212</v>
      </c>
      <c r="B24" s="38" t="s">
        <v>792</v>
      </c>
      <c r="C24" s="111">
        <f>SUM(C21:C23)</f>
        <v>8510200</v>
      </c>
      <c r="D24" s="115">
        <f>SUM(D21:D23)</f>
        <v>8748200</v>
      </c>
      <c r="E24" s="115">
        <f>SUM(E21:E23)</f>
        <v>8492110</v>
      </c>
    </row>
    <row r="25" spans="1:5" ht="14.25">
      <c r="A25" s="48" t="s">
        <v>344</v>
      </c>
      <c r="B25" s="49" t="s">
        <v>793</v>
      </c>
      <c r="C25" s="111">
        <f>C20+C24</f>
        <v>54394327</v>
      </c>
      <c r="D25" s="115">
        <f>D20+D24</f>
        <v>52118327</v>
      </c>
      <c r="E25" s="115">
        <f>E20+E24</f>
        <v>51009973</v>
      </c>
    </row>
    <row r="26" spans="1:5" ht="14.25">
      <c r="A26" s="42" t="s">
        <v>313</v>
      </c>
      <c r="B26" s="49" t="s">
        <v>794</v>
      </c>
      <c r="C26" s="111">
        <v>9104453</v>
      </c>
      <c r="D26" s="115">
        <v>7577453</v>
      </c>
      <c r="E26" s="115">
        <v>7577073</v>
      </c>
    </row>
    <row r="27" spans="1:5" ht="14.25">
      <c r="A27" s="5" t="s">
        <v>795</v>
      </c>
      <c r="B27" s="35" t="s">
        <v>796</v>
      </c>
      <c r="C27" s="110">
        <v>300000</v>
      </c>
      <c r="D27" s="114">
        <v>1000000</v>
      </c>
      <c r="E27" s="114">
        <v>778151</v>
      </c>
    </row>
    <row r="28" spans="1:5" ht="14.25">
      <c r="A28" s="5" t="s">
        <v>797</v>
      </c>
      <c r="B28" s="35" t="s">
        <v>798</v>
      </c>
      <c r="C28" s="110">
        <v>4800000</v>
      </c>
      <c r="D28" s="114">
        <v>10672000</v>
      </c>
      <c r="E28" s="114">
        <v>10208997</v>
      </c>
    </row>
    <row r="29" spans="1:5" ht="14.25">
      <c r="A29" s="5" t="s">
        <v>799</v>
      </c>
      <c r="B29" s="35" t="s">
        <v>800</v>
      </c>
      <c r="C29" s="110">
        <v>2800000</v>
      </c>
      <c r="D29" s="114">
        <v>5683058</v>
      </c>
      <c r="E29" s="114">
        <v>4067730</v>
      </c>
    </row>
    <row r="30" spans="1:5" ht="14.25">
      <c r="A30" s="9" t="s">
        <v>222</v>
      </c>
      <c r="B30" s="38" t="s">
        <v>801</v>
      </c>
      <c r="C30" s="111">
        <f>SUM(C27:C29)</f>
        <v>7900000</v>
      </c>
      <c r="D30" s="115">
        <f>SUM(D27:D29)</f>
        <v>17355058</v>
      </c>
      <c r="E30" s="115">
        <f>SUM(E27:E29)</f>
        <v>15054878</v>
      </c>
    </row>
    <row r="31" spans="1:5" ht="14.25">
      <c r="A31" s="5" t="s">
        <v>802</v>
      </c>
      <c r="B31" s="35" t="s">
        <v>803</v>
      </c>
      <c r="C31" s="110">
        <v>1081000</v>
      </c>
      <c r="D31" s="114">
        <v>1581000</v>
      </c>
      <c r="E31" s="114">
        <v>1565833</v>
      </c>
    </row>
    <row r="32" spans="1:5" ht="14.25">
      <c r="A32" s="5" t="s">
        <v>804</v>
      </c>
      <c r="B32" s="35" t="s">
        <v>805</v>
      </c>
      <c r="C32" s="110">
        <v>3380000</v>
      </c>
      <c r="D32" s="114">
        <v>3730000</v>
      </c>
      <c r="E32" s="114">
        <v>3460397</v>
      </c>
    </row>
    <row r="33" spans="1:5" ht="15" customHeight="1">
      <c r="A33" s="9" t="s">
        <v>345</v>
      </c>
      <c r="B33" s="38" t="s">
        <v>806</v>
      </c>
      <c r="C33" s="111">
        <f>SUM(C31:C32)</f>
        <v>4461000</v>
      </c>
      <c r="D33" s="115">
        <f>SUM(D31:D32)</f>
        <v>5311000</v>
      </c>
      <c r="E33" s="115">
        <f>SUM(E31:E32)</f>
        <v>5026230</v>
      </c>
    </row>
    <row r="34" spans="1:5" ht="14.25">
      <c r="A34" s="5" t="s">
        <v>807</v>
      </c>
      <c r="B34" s="35" t="s">
        <v>808</v>
      </c>
      <c r="C34" s="110">
        <v>15200000</v>
      </c>
      <c r="D34" s="114">
        <v>14950000</v>
      </c>
      <c r="E34" s="114">
        <v>14853391</v>
      </c>
    </row>
    <row r="35" spans="1:5" ht="14.25">
      <c r="A35" s="5" t="s">
        <v>809</v>
      </c>
      <c r="B35" s="35" t="s">
        <v>810</v>
      </c>
      <c r="C35" s="110"/>
      <c r="D35" s="114"/>
      <c r="E35" s="114"/>
    </row>
    <row r="36" spans="1:5" ht="14.25">
      <c r="A36" s="5" t="s">
        <v>314</v>
      </c>
      <c r="B36" s="35" t="s">
        <v>811</v>
      </c>
      <c r="C36" s="110">
        <v>2400000</v>
      </c>
      <c r="D36" s="114">
        <v>3500000</v>
      </c>
      <c r="E36" s="114">
        <v>3007624</v>
      </c>
    </row>
    <row r="37" spans="1:5" ht="14.25">
      <c r="A37" s="5" t="s">
        <v>813</v>
      </c>
      <c r="B37" s="35" t="s">
        <v>814</v>
      </c>
      <c r="C37" s="110">
        <v>3500000</v>
      </c>
      <c r="D37" s="114">
        <v>5718000</v>
      </c>
      <c r="E37" s="114">
        <v>5620510</v>
      </c>
    </row>
    <row r="38" spans="1:5" ht="14.25">
      <c r="A38" s="13" t="s">
        <v>315</v>
      </c>
      <c r="B38" s="35" t="s">
        <v>815</v>
      </c>
      <c r="C38" s="110"/>
      <c r="D38" s="114"/>
      <c r="E38" s="114"/>
    </row>
    <row r="39" spans="1:5" ht="14.25">
      <c r="A39" s="6" t="s">
        <v>817</v>
      </c>
      <c r="B39" s="35" t="s">
        <v>818</v>
      </c>
      <c r="C39" s="110">
        <v>3500000</v>
      </c>
      <c r="D39" s="114">
        <v>3500000</v>
      </c>
      <c r="E39" s="114">
        <v>2699475</v>
      </c>
    </row>
    <row r="40" spans="1:5" ht="14.25">
      <c r="A40" s="5" t="s">
        <v>316</v>
      </c>
      <c r="B40" s="35" t="s">
        <v>819</v>
      </c>
      <c r="C40" s="110">
        <v>24000000</v>
      </c>
      <c r="D40" s="114">
        <v>17946000</v>
      </c>
      <c r="E40" s="114">
        <v>17301771</v>
      </c>
    </row>
    <row r="41" spans="1:5" ht="14.25">
      <c r="A41" s="9" t="s">
        <v>227</v>
      </c>
      <c r="B41" s="38" t="s">
        <v>821</v>
      </c>
      <c r="C41" s="111">
        <f>SUM(C34:C40)</f>
        <v>48600000</v>
      </c>
      <c r="D41" s="115">
        <f>SUM(D34:D40)</f>
        <v>45614000</v>
      </c>
      <c r="E41" s="115">
        <f>SUM(E34:E40)</f>
        <v>43482771</v>
      </c>
    </row>
    <row r="42" spans="1:5" ht="14.25">
      <c r="A42" s="5" t="s">
        <v>822</v>
      </c>
      <c r="B42" s="35" t="s">
        <v>823</v>
      </c>
      <c r="C42" s="110">
        <v>50000</v>
      </c>
      <c r="D42" s="114">
        <v>50000</v>
      </c>
      <c r="E42" s="114"/>
    </row>
    <row r="43" spans="1:5" ht="14.25">
      <c r="A43" s="5" t="s">
        <v>824</v>
      </c>
      <c r="B43" s="35" t="s">
        <v>825</v>
      </c>
      <c r="C43" s="110">
        <v>9800000</v>
      </c>
      <c r="D43" s="114">
        <v>8650000</v>
      </c>
      <c r="E43" s="114">
        <v>5363804</v>
      </c>
    </row>
    <row r="44" spans="1:5" ht="14.25">
      <c r="A44" s="9" t="s">
        <v>228</v>
      </c>
      <c r="B44" s="38" t="s">
        <v>826</v>
      </c>
      <c r="C44" s="111">
        <f>SUM(C42:C43)</f>
        <v>9850000</v>
      </c>
      <c r="D44" s="115">
        <f>SUM(D42:D43)</f>
        <v>8700000</v>
      </c>
      <c r="E44" s="115">
        <f>SUM(E42:E43)</f>
        <v>5363804</v>
      </c>
    </row>
    <row r="45" spans="1:5" ht="14.25">
      <c r="A45" s="5" t="s">
        <v>827</v>
      </c>
      <c r="B45" s="35" t="s">
        <v>828</v>
      </c>
      <c r="C45" s="110">
        <v>19120000</v>
      </c>
      <c r="D45" s="114">
        <v>18705853</v>
      </c>
      <c r="E45" s="114">
        <v>12449671</v>
      </c>
    </row>
    <row r="46" spans="1:5" ht="14.25">
      <c r="A46" s="5" t="s">
        <v>829</v>
      </c>
      <c r="B46" s="35" t="s">
        <v>830</v>
      </c>
      <c r="C46" s="110">
        <v>5000000</v>
      </c>
      <c r="D46" s="114">
        <v>24335000</v>
      </c>
      <c r="E46" s="114">
        <v>20261270</v>
      </c>
    </row>
    <row r="47" spans="1:5" ht="14.25">
      <c r="A47" s="5" t="s">
        <v>317</v>
      </c>
      <c r="B47" s="35" t="s">
        <v>831</v>
      </c>
      <c r="C47" s="110"/>
      <c r="D47" s="114"/>
      <c r="E47" s="114"/>
    </row>
    <row r="48" spans="1:5" ht="14.25">
      <c r="A48" s="5" t="s">
        <v>318</v>
      </c>
      <c r="B48" s="35" t="s">
        <v>833</v>
      </c>
      <c r="C48" s="110"/>
      <c r="D48" s="114"/>
      <c r="E48" s="114"/>
    </row>
    <row r="49" spans="1:5" ht="14.25">
      <c r="A49" s="5" t="s">
        <v>837</v>
      </c>
      <c r="B49" s="35" t="s">
        <v>838</v>
      </c>
      <c r="C49" s="110">
        <v>500000</v>
      </c>
      <c r="D49" s="114">
        <v>850000</v>
      </c>
      <c r="E49" s="114">
        <v>586242</v>
      </c>
    </row>
    <row r="50" spans="1:5" ht="14.25">
      <c r="A50" s="9" t="s">
        <v>231</v>
      </c>
      <c r="B50" s="38" t="s">
        <v>839</v>
      </c>
      <c r="C50" s="111">
        <f>SUM(C45:C49)</f>
        <v>24620000</v>
      </c>
      <c r="D50" s="115">
        <f>SUM(D45:D49)</f>
        <v>43890853</v>
      </c>
      <c r="E50" s="115">
        <f>SUM(E45:E49)</f>
        <v>33297183</v>
      </c>
    </row>
    <row r="51" spans="1:5" ht="14.25">
      <c r="A51" s="42" t="s">
        <v>232</v>
      </c>
      <c r="B51" s="49" t="s">
        <v>840</v>
      </c>
      <c r="C51" s="111">
        <f>C30+C33+C41+C44+C50</f>
        <v>95431000</v>
      </c>
      <c r="D51" s="115">
        <f>D30+D33+D41+D44+D50</f>
        <v>120870911</v>
      </c>
      <c r="E51" s="115">
        <f>E30+E33+E41+E44+E50</f>
        <v>102224866</v>
      </c>
    </row>
    <row r="52" spans="1:5" ht="14.25">
      <c r="A52" s="16" t="s">
        <v>841</v>
      </c>
      <c r="B52" s="35" t="s">
        <v>842</v>
      </c>
      <c r="C52" s="110"/>
      <c r="D52" s="114"/>
      <c r="E52" s="114"/>
    </row>
    <row r="53" spans="1:5" ht="14.25">
      <c r="A53" s="16" t="s">
        <v>249</v>
      </c>
      <c r="B53" s="35" t="s">
        <v>843</v>
      </c>
      <c r="C53" s="110">
        <v>0</v>
      </c>
      <c r="D53" s="114"/>
      <c r="E53" s="114"/>
    </row>
    <row r="54" spans="1:5" ht="14.25">
      <c r="A54" s="21" t="s">
        <v>319</v>
      </c>
      <c r="B54" s="35" t="s">
        <v>844</v>
      </c>
      <c r="C54" s="110"/>
      <c r="D54" s="114"/>
      <c r="E54" s="114"/>
    </row>
    <row r="55" spans="1:5" ht="14.25">
      <c r="A55" s="21" t="s">
        <v>320</v>
      </c>
      <c r="B55" s="35" t="s">
        <v>845</v>
      </c>
      <c r="C55" s="110"/>
      <c r="D55" s="114"/>
      <c r="E55" s="114"/>
    </row>
    <row r="56" spans="1:5" ht="14.25">
      <c r="A56" s="21" t="s">
        <v>321</v>
      </c>
      <c r="B56" s="35" t="s">
        <v>846</v>
      </c>
      <c r="C56" s="110"/>
      <c r="D56" s="114"/>
      <c r="E56" s="114"/>
    </row>
    <row r="57" spans="1:5" ht="14.25">
      <c r="A57" s="16" t="s">
        <v>322</v>
      </c>
      <c r="B57" s="35" t="s">
        <v>847</v>
      </c>
      <c r="C57" s="110"/>
      <c r="D57" s="114"/>
      <c r="E57" s="114"/>
    </row>
    <row r="58" spans="1:5" ht="14.25">
      <c r="A58" s="16" t="s">
        <v>323</v>
      </c>
      <c r="B58" s="35" t="s">
        <v>848</v>
      </c>
      <c r="C58" s="110"/>
      <c r="D58" s="114"/>
      <c r="E58" s="114"/>
    </row>
    <row r="59" spans="1:5" ht="14.25">
      <c r="A59" s="16" t="s">
        <v>324</v>
      </c>
      <c r="B59" s="35" t="s">
        <v>849</v>
      </c>
      <c r="C59" s="110">
        <v>2550000</v>
      </c>
      <c r="D59" s="114">
        <v>3178650</v>
      </c>
      <c r="E59" s="114">
        <v>824200</v>
      </c>
    </row>
    <row r="60" spans="1:5" ht="14.25">
      <c r="A60" s="46" t="s">
        <v>281</v>
      </c>
      <c r="B60" s="49" t="s">
        <v>850</v>
      </c>
      <c r="C60" s="111">
        <f>SUM(C52:C59)</f>
        <v>2550000</v>
      </c>
      <c r="D60" s="115">
        <f>SUM(D52:D59)</f>
        <v>3178650</v>
      </c>
      <c r="E60" s="115">
        <f>SUM(E52:E59)</f>
        <v>824200</v>
      </c>
    </row>
    <row r="61" spans="1:5" ht="14.25">
      <c r="A61" s="15" t="s">
        <v>325</v>
      </c>
      <c r="B61" s="35" t="s">
        <v>851</v>
      </c>
      <c r="C61" s="110"/>
      <c r="D61" s="114"/>
      <c r="E61" s="114"/>
    </row>
    <row r="62" spans="1:5" ht="14.25">
      <c r="A62" s="15" t="s">
        <v>856</v>
      </c>
      <c r="B62" s="35" t="s">
        <v>857</v>
      </c>
      <c r="C62" s="110">
        <v>0</v>
      </c>
      <c r="D62" s="114">
        <v>1455293</v>
      </c>
      <c r="E62" s="114">
        <v>1455293</v>
      </c>
    </row>
    <row r="63" spans="1:5" ht="14.25">
      <c r="A63" s="15" t="s">
        <v>858</v>
      </c>
      <c r="B63" s="35" t="s">
        <v>859</v>
      </c>
      <c r="C63" s="110"/>
      <c r="D63" s="114"/>
      <c r="E63" s="114"/>
    </row>
    <row r="64" spans="1:5" ht="14.25">
      <c r="A64" s="15" t="s">
        <v>283</v>
      </c>
      <c r="B64" s="35" t="s">
        <v>860</v>
      </c>
      <c r="C64" s="110"/>
      <c r="D64" s="114"/>
      <c r="E64" s="114"/>
    </row>
    <row r="65" spans="1:5" ht="14.25">
      <c r="A65" s="15" t="s">
        <v>326</v>
      </c>
      <c r="B65" s="35" t="s">
        <v>861</v>
      </c>
      <c r="C65" s="110"/>
      <c r="D65" s="114"/>
      <c r="E65" s="114"/>
    </row>
    <row r="66" spans="1:5" ht="14.25">
      <c r="A66" s="15" t="s">
        <v>285</v>
      </c>
      <c r="B66" s="35" t="s">
        <v>862</v>
      </c>
      <c r="C66" s="110">
        <v>15750000</v>
      </c>
      <c r="D66" s="114">
        <v>15750000</v>
      </c>
      <c r="E66" s="114">
        <v>13467989</v>
      </c>
    </row>
    <row r="67" spans="1:5" ht="14.25">
      <c r="A67" s="15" t="s">
        <v>327</v>
      </c>
      <c r="B67" s="35" t="s">
        <v>863</v>
      </c>
      <c r="C67" s="110"/>
      <c r="D67" s="114"/>
      <c r="E67" s="114"/>
    </row>
    <row r="68" spans="1:5" ht="14.25">
      <c r="A68" s="15" t="s">
        <v>328</v>
      </c>
      <c r="B68" s="35" t="s">
        <v>865</v>
      </c>
      <c r="C68" s="110"/>
      <c r="D68" s="114"/>
      <c r="E68" s="114"/>
    </row>
    <row r="69" spans="1:5" ht="14.25">
      <c r="A69" s="15" t="s">
        <v>866</v>
      </c>
      <c r="B69" s="35" t="s">
        <v>867</v>
      </c>
      <c r="C69" s="110"/>
      <c r="D69" s="114"/>
      <c r="E69" s="114"/>
    </row>
    <row r="70" spans="1:5" ht="14.25">
      <c r="A70" s="25" t="s">
        <v>868</v>
      </c>
      <c r="B70" s="35" t="s">
        <v>869</v>
      </c>
      <c r="C70" s="110"/>
      <c r="D70" s="114"/>
      <c r="E70" s="114"/>
    </row>
    <row r="71" spans="1:5" ht="14.25">
      <c r="A71" s="15" t="s">
        <v>329</v>
      </c>
      <c r="B71" s="35" t="s">
        <v>870</v>
      </c>
      <c r="C71" s="110">
        <v>1330000</v>
      </c>
      <c r="D71" s="114">
        <v>5773700</v>
      </c>
      <c r="E71" s="114">
        <v>5075950</v>
      </c>
    </row>
    <row r="72" spans="1:5" ht="14.25">
      <c r="A72" s="25" t="s">
        <v>905</v>
      </c>
      <c r="B72" s="35" t="s">
        <v>906</v>
      </c>
      <c r="C72" s="110">
        <v>14159516</v>
      </c>
      <c r="D72" s="114">
        <v>21725559</v>
      </c>
      <c r="E72" s="114">
        <v>0</v>
      </c>
    </row>
    <row r="73" spans="1:5" ht="14.25">
      <c r="A73" s="46" t="s">
        <v>289</v>
      </c>
      <c r="B73" s="49" t="s">
        <v>871</v>
      </c>
      <c r="C73" s="111">
        <f>SUM(C61:C72)</f>
        <v>31239516</v>
      </c>
      <c r="D73" s="115">
        <f>SUM(D61:D72)</f>
        <v>44704552</v>
      </c>
      <c r="E73" s="115">
        <f>SUM(E61:E72)</f>
        <v>19999232</v>
      </c>
    </row>
    <row r="74" spans="1:5" ht="15">
      <c r="A74" s="167" t="s">
        <v>474</v>
      </c>
      <c r="B74" s="168"/>
      <c r="C74" s="169"/>
      <c r="D74" s="170"/>
      <c r="E74" s="170"/>
    </row>
    <row r="75" spans="1:5" ht="14.25">
      <c r="A75" s="39" t="s">
        <v>872</v>
      </c>
      <c r="B75" s="35" t="s">
        <v>873</v>
      </c>
      <c r="C75" s="110"/>
      <c r="D75" s="114">
        <v>60000</v>
      </c>
      <c r="E75" s="114">
        <v>55858</v>
      </c>
    </row>
    <row r="76" spans="1:5" ht="14.25">
      <c r="A76" s="39" t="s">
        <v>330</v>
      </c>
      <c r="B76" s="35" t="s">
        <v>874</v>
      </c>
      <c r="C76" s="110"/>
      <c r="D76" s="114">
        <v>738780</v>
      </c>
      <c r="E76" s="114">
        <v>738780</v>
      </c>
    </row>
    <row r="77" spans="1:5" ht="14.25">
      <c r="A77" s="39" t="s">
        <v>876</v>
      </c>
      <c r="B77" s="35" t="s">
        <v>877</v>
      </c>
      <c r="C77" s="110"/>
      <c r="D77" s="114"/>
      <c r="E77" s="114"/>
    </row>
    <row r="78" spans="1:5" ht="14.25">
      <c r="A78" s="39" t="s">
        <v>878</v>
      </c>
      <c r="B78" s="35" t="s">
        <v>879</v>
      </c>
      <c r="C78" s="110">
        <v>22281200</v>
      </c>
      <c r="D78" s="114">
        <v>33918093</v>
      </c>
      <c r="E78" s="114">
        <v>29563744</v>
      </c>
    </row>
    <row r="79" spans="1:5" ht="14.25">
      <c r="A79" s="6" t="s">
        <v>880</v>
      </c>
      <c r="B79" s="35" t="s">
        <v>881</v>
      </c>
      <c r="C79" s="110"/>
      <c r="D79" s="114"/>
      <c r="E79" s="114"/>
    </row>
    <row r="80" spans="1:5" ht="14.25">
      <c r="A80" s="6" t="s">
        <v>882</v>
      </c>
      <c r="B80" s="35" t="s">
        <v>883</v>
      </c>
      <c r="C80" s="110"/>
      <c r="D80" s="114"/>
      <c r="E80" s="114"/>
    </row>
    <row r="81" spans="1:5" ht="14.25">
      <c r="A81" s="6" t="s">
        <v>884</v>
      </c>
      <c r="B81" s="35" t="s">
        <v>885</v>
      </c>
      <c r="C81" s="110">
        <v>6015924</v>
      </c>
      <c r="D81" s="114">
        <v>8605645</v>
      </c>
      <c r="E81" s="114">
        <v>6659227</v>
      </c>
    </row>
    <row r="82" spans="1:5" ht="14.25">
      <c r="A82" s="47" t="s">
        <v>291</v>
      </c>
      <c r="B82" s="49" t="s">
        <v>886</v>
      </c>
      <c r="C82" s="111">
        <f>SUM(C75:C81)</f>
        <v>28297124</v>
      </c>
      <c r="D82" s="115">
        <f>SUM(D75:D81)</f>
        <v>43322518</v>
      </c>
      <c r="E82" s="115">
        <f>SUM(E75:E81)</f>
        <v>37017609</v>
      </c>
    </row>
    <row r="83" spans="1:5" ht="14.25">
      <c r="A83" s="16" t="s">
        <v>887</v>
      </c>
      <c r="B83" s="35" t="s">
        <v>888</v>
      </c>
      <c r="C83" s="110">
        <v>25578870</v>
      </c>
      <c r="D83" s="114">
        <v>37675142</v>
      </c>
      <c r="E83" s="114">
        <v>24374016</v>
      </c>
    </row>
    <row r="84" spans="1:5" ht="14.25">
      <c r="A84" s="16" t="s">
        <v>889</v>
      </c>
      <c r="B84" s="35" t="s">
        <v>890</v>
      </c>
      <c r="C84" s="110"/>
      <c r="D84" s="114"/>
      <c r="E84" s="114"/>
    </row>
    <row r="85" spans="1:5" ht="14.25">
      <c r="A85" s="16" t="s">
        <v>891</v>
      </c>
      <c r="B85" s="35" t="s">
        <v>892</v>
      </c>
      <c r="C85" s="110"/>
      <c r="D85" s="114"/>
      <c r="E85" s="114"/>
    </row>
    <row r="86" spans="1:5" ht="14.25">
      <c r="A86" s="16" t="s">
        <v>0</v>
      </c>
      <c r="B86" s="35" t="s">
        <v>1</v>
      </c>
      <c r="C86" s="110">
        <v>6906295</v>
      </c>
      <c r="D86" s="114">
        <v>10171858</v>
      </c>
      <c r="E86" s="114">
        <v>6580984</v>
      </c>
    </row>
    <row r="87" spans="1:5" ht="14.25">
      <c r="A87" s="46" t="s">
        <v>292</v>
      </c>
      <c r="B87" s="49" t="s">
        <v>2</v>
      </c>
      <c r="C87" s="111">
        <f>SUM(C83:C86)</f>
        <v>32485165</v>
      </c>
      <c r="D87" s="115">
        <f>SUM(D83:D86)</f>
        <v>47847000</v>
      </c>
      <c r="E87" s="115">
        <f>SUM(E83:E86)</f>
        <v>30955000</v>
      </c>
    </row>
    <row r="88" spans="1:5" ht="14.25">
      <c r="A88" s="16" t="s">
        <v>3</v>
      </c>
      <c r="B88" s="35" t="s">
        <v>4</v>
      </c>
      <c r="C88" s="110"/>
      <c r="D88" s="114"/>
      <c r="E88" s="114"/>
    </row>
    <row r="89" spans="1:5" ht="14.25">
      <c r="A89" s="16" t="s">
        <v>331</v>
      </c>
      <c r="B89" s="35" t="s">
        <v>5</v>
      </c>
      <c r="C89" s="110"/>
      <c r="D89" s="114"/>
      <c r="E89" s="114"/>
    </row>
    <row r="90" spans="1:5" ht="14.25">
      <c r="A90" s="16" t="s">
        <v>332</v>
      </c>
      <c r="B90" s="35" t="s">
        <v>6</v>
      </c>
      <c r="C90" s="110">
        <v>50000000</v>
      </c>
      <c r="D90" s="114">
        <v>50000000</v>
      </c>
      <c r="E90" s="114">
        <v>50000000</v>
      </c>
    </row>
    <row r="91" spans="1:5" ht="14.25">
      <c r="A91" s="16" t="s">
        <v>333</v>
      </c>
      <c r="B91" s="35" t="s">
        <v>7</v>
      </c>
      <c r="C91" s="110">
        <v>0</v>
      </c>
      <c r="D91" s="114"/>
      <c r="E91" s="114"/>
    </row>
    <row r="92" spans="1:5" ht="14.25">
      <c r="A92" s="16" t="s">
        <v>334</v>
      </c>
      <c r="B92" s="35" t="s">
        <v>8</v>
      </c>
      <c r="C92" s="110"/>
      <c r="D92" s="114"/>
      <c r="E92" s="114"/>
    </row>
    <row r="93" spans="1:5" ht="14.25">
      <c r="A93" s="16" t="s">
        <v>335</v>
      </c>
      <c r="B93" s="35" t="s">
        <v>9</v>
      </c>
      <c r="C93" s="110">
        <v>0</v>
      </c>
      <c r="D93" s="114"/>
      <c r="E93" s="114"/>
    </row>
    <row r="94" spans="1:5" ht="14.25">
      <c r="A94" s="16" t="s">
        <v>10</v>
      </c>
      <c r="B94" s="35" t="s">
        <v>11</v>
      </c>
      <c r="C94" s="110"/>
      <c r="D94" s="114"/>
      <c r="E94" s="114"/>
    </row>
    <row r="95" spans="1:5" ht="14.25">
      <c r="A95" s="16" t="s">
        <v>336</v>
      </c>
      <c r="B95" s="35" t="s">
        <v>907</v>
      </c>
      <c r="C95" s="110">
        <v>1300000</v>
      </c>
      <c r="D95" s="114">
        <v>1300000</v>
      </c>
      <c r="E95" s="114"/>
    </row>
    <row r="96" spans="1:5" ht="14.25">
      <c r="A96" s="46" t="s">
        <v>293</v>
      </c>
      <c r="B96" s="49" t="s">
        <v>12</v>
      </c>
      <c r="C96" s="111">
        <f>SUM(C88:C95)</f>
        <v>51300000</v>
      </c>
      <c r="D96" s="115">
        <f>SUM(D88:D95)</f>
        <v>51300000</v>
      </c>
      <c r="E96" s="115">
        <f>SUM(E88:E95)</f>
        <v>50000000</v>
      </c>
    </row>
    <row r="97" spans="1:5" ht="15">
      <c r="A97" s="167" t="s">
        <v>473</v>
      </c>
      <c r="B97" s="168"/>
      <c r="C97" s="171"/>
      <c r="D97" s="172"/>
      <c r="E97" s="172"/>
    </row>
    <row r="98" spans="1:5" ht="15">
      <c r="A98" s="173" t="s">
        <v>346</v>
      </c>
      <c r="B98" s="174" t="s">
        <v>13</v>
      </c>
      <c r="C98" s="175">
        <f>C96+C87+C82+C73+C60+C51+C26+C25</f>
        <v>304801585</v>
      </c>
      <c r="D98" s="176">
        <f>D96+D87+D82+D73+D60+D51+D26+D25</f>
        <v>370919411</v>
      </c>
      <c r="E98" s="176">
        <f>E96+E87+E82+E73+E60+E51+E26+E25</f>
        <v>299607953</v>
      </c>
    </row>
    <row r="99" spans="1:24" ht="14.25">
      <c r="A99" s="16" t="s">
        <v>339</v>
      </c>
      <c r="B99" s="5" t="s">
        <v>14</v>
      </c>
      <c r="C99" s="109"/>
      <c r="D99" s="116"/>
      <c r="E99" s="116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8"/>
      <c r="X99" s="28"/>
    </row>
    <row r="100" spans="1:24" ht="14.25">
      <c r="A100" s="16" t="s">
        <v>17</v>
      </c>
      <c r="B100" s="5" t="s">
        <v>18</v>
      </c>
      <c r="C100" s="109"/>
      <c r="D100" s="116"/>
      <c r="E100" s="116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8"/>
      <c r="X100" s="28"/>
    </row>
    <row r="101" spans="1:24" ht="14.25">
      <c r="A101" s="16" t="s">
        <v>340</v>
      </c>
      <c r="B101" s="5" t="s">
        <v>19</v>
      </c>
      <c r="C101" s="109"/>
      <c r="D101" s="116"/>
      <c r="E101" s="116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8"/>
      <c r="X101" s="28"/>
    </row>
    <row r="102" spans="1:24" ht="14.25">
      <c r="A102" s="19" t="s">
        <v>300</v>
      </c>
      <c r="B102" s="9" t="s">
        <v>21</v>
      </c>
      <c r="C102" s="112"/>
      <c r="D102" s="117"/>
      <c r="E102" s="117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8"/>
      <c r="X102" s="28"/>
    </row>
    <row r="103" spans="1:24" ht="14.25">
      <c r="A103" s="40" t="s">
        <v>341</v>
      </c>
      <c r="B103" s="5" t="s">
        <v>22</v>
      </c>
      <c r="C103" s="107"/>
      <c r="D103" s="118"/>
      <c r="E103" s="118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28"/>
      <c r="X103" s="28"/>
    </row>
    <row r="104" spans="1:24" ht="14.25">
      <c r="A104" s="40" t="s">
        <v>306</v>
      </c>
      <c r="B104" s="5" t="s">
        <v>25</v>
      </c>
      <c r="C104" s="107"/>
      <c r="D104" s="118"/>
      <c r="E104" s="118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28"/>
      <c r="X104" s="28"/>
    </row>
    <row r="105" spans="1:24" ht="14.25">
      <c r="A105" s="16" t="s">
        <v>26</v>
      </c>
      <c r="B105" s="5" t="s">
        <v>27</v>
      </c>
      <c r="C105" s="109"/>
      <c r="D105" s="116"/>
      <c r="E105" s="116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8"/>
      <c r="X105" s="28"/>
    </row>
    <row r="106" spans="1:24" ht="14.25">
      <c r="A106" s="16" t="s">
        <v>342</v>
      </c>
      <c r="B106" s="5" t="s">
        <v>28</v>
      </c>
      <c r="C106" s="109"/>
      <c r="D106" s="116"/>
      <c r="E106" s="116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8"/>
      <c r="X106" s="28"/>
    </row>
    <row r="107" spans="1:24" ht="14.25">
      <c r="A107" s="17" t="s">
        <v>303</v>
      </c>
      <c r="B107" s="9" t="s">
        <v>29</v>
      </c>
      <c r="C107" s="108"/>
      <c r="D107" s="119"/>
      <c r="E107" s="119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28"/>
      <c r="X107" s="28"/>
    </row>
    <row r="108" spans="1:24" ht="14.25">
      <c r="A108" s="40" t="s">
        <v>30</v>
      </c>
      <c r="B108" s="5" t="s">
        <v>31</v>
      </c>
      <c r="C108" s="107"/>
      <c r="D108" s="118"/>
      <c r="E108" s="118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28"/>
      <c r="X108" s="28"/>
    </row>
    <row r="109" spans="1:24" ht="14.25">
      <c r="A109" s="40" t="s">
        <v>32</v>
      </c>
      <c r="B109" s="5" t="s">
        <v>33</v>
      </c>
      <c r="C109" s="107">
        <v>1502287</v>
      </c>
      <c r="D109" s="118">
        <v>2105629</v>
      </c>
      <c r="E109" s="118">
        <v>1588793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28"/>
      <c r="X109" s="28"/>
    </row>
    <row r="110" spans="1:24" ht="14.25">
      <c r="A110" s="17" t="s">
        <v>34</v>
      </c>
      <c r="B110" s="9" t="s">
        <v>35</v>
      </c>
      <c r="C110" s="108"/>
      <c r="D110" s="119"/>
      <c r="E110" s="11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28"/>
      <c r="X110" s="28"/>
    </row>
    <row r="111" spans="1:24" ht="14.25">
      <c r="A111" s="40" t="s">
        <v>36</v>
      </c>
      <c r="B111" s="5" t="s">
        <v>37</v>
      </c>
      <c r="C111" s="107"/>
      <c r="D111" s="118"/>
      <c r="E111" s="118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28"/>
      <c r="X111" s="28"/>
    </row>
    <row r="112" spans="1:24" ht="14.25">
      <c r="A112" s="40" t="s">
        <v>38</v>
      </c>
      <c r="B112" s="5" t="s">
        <v>39</v>
      </c>
      <c r="C112" s="107"/>
      <c r="D112" s="118"/>
      <c r="E112" s="118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28"/>
      <c r="X112" s="28"/>
    </row>
    <row r="113" spans="1:24" ht="14.25">
      <c r="A113" s="40" t="s">
        <v>40</v>
      </c>
      <c r="B113" s="5" t="s">
        <v>41</v>
      </c>
      <c r="C113" s="107"/>
      <c r="D113" s="118"/>
      <c r="E113" s="118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28"/>
      <c r="X113" s="28"/>
    </row>
    <row r="114" spans="1:24" ht="14.25">
      <c r="A114" s="41" t="s">
        <v>304</v>
      </c>
      <c r="B114" s="42" t="s">
        <v>42</v>
      </c>
      <c r="C114" s="108">
        <f>C102+C107+C108+C109+C110+C111+C112+C113</f>
        <v>1502287</v>
      </c>
      <c r="D114" s="119">
        <f>D102+D107+D108+D109+D110+D111+D112+D113</f>
        <v>2105629</v>
      </c>
      <c r="E114" s="119">
        <f>E102+E107+E108+E109+E110+E111+E112+E113</f>
        <v>1588793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28"/>
      <c r="X114" s="28"/>
    </row>
    <row r="115" spans="1:24" ht="14.25">
      <c r="A115" s="40" t="s">
        <v>43</v>
      </c>
      <c r="B115" s="5" t="s">
        <v>44</v>
      </c>
      <c r="C115" s="107"/>
      <c r="D115" s="118"/>
      <c r="E115" s="118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28"/>
      <c r="X115" s="28"/>
    </row>
    <row r="116" spans="1:24" ht="14.25">
      <c r="A116" s="16" t="s">
        <v>45</v>
      </c>
      <c r="B116" s="5" t="s">
        <v>46</v>
      </c>
      <c r="C116" s="109"/>
      <c r="D116" s="116"/>
      <c r="E116" s="116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8"/>
      <c r="X116" s="28"/>
    </row>
    <row r="117" spans="1:24" ht="14.25">
      <c r="A117" s="40" t="s">
        <v>343</v>
      </c>
      <c r="B117" s="5" t="s">
        <v>47</v>
      </c>
      <c r="C117" s="107"/>
      <c r="D117" s="118"/>
      <c r="E117" s="118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28"/>
      <c r="X117" s="28"/>
    </row>
    <row r="118" spans="1:24" ht="14.25">
      <c r="A118" s="40" t="s">
        <v>309</v>
      </c>
      <c r="B118" s="5" t="s">
        <v>48</v>
      </c>
      <c r="C118" s="107"/>
      <c r="D118" s="118"/>
      <c r="E118" s="118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28"/>
      <c r="X118" s="28"/>
    </row>
    <row r="119" spans="1:24" ht="14.25">
      <c r="A119" s="41" t="s">
        <v>310</v>
      </c>
      <c r="B119" s="42" t="s">
        <v>52</v>
      </c>
      <c r="C119" s="108">
        <f>SUM(C115:C118)</f>
        <v>0</v>
      </c>
      <c r="D119" s="119">
        <f>SUM(D115:D118)</f>
        <v>0</v>
      </c>
      <c r="E119" s="119">
        <f>SUM(E115:E118)</f>
        <v>0</v>
      </c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28"/>
      <c r="X119" s="28"/>
    </row>
    <row r="120" spans="1:24" ht="14.25">
      <c r="A120" s="16" t="s">
        <v>53</v>
      </c>
      <c r="B120" s="5" t="s">
        <v>54</v>
      </c>
      <c r="C120" s="109"/>
      <c r="D120" s="116"/>
      <c r="E120" s="116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8"/>
      <c r="X120" s="28"/>
    </row>
    <row r="121" spans="1:24" ht="15">
      <c r="A121" s="177" t="s">
        <v>347</v>
      </c>
      <c r="B121" s="178" t="s">
        <v>55</v>
      </c>
      <c r="C121" s="179">
        <f>C120+C119+C114</f>
        <v>1502287</v>
      </c>
      <c r="D121" s="180">
        <f>D120+D119+D114</f>
        <v>2105629</v>
      </c>
      <c r="E121" s="180">
        <f>E120+E119+E114</f>
        <v>1588793</v>
      </c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28"/>
      <c r="X121" s="28"/>
    </row>
    <row r="122" spans="1:24" ht="15">
      <c r="A122" s="181" t="s">
        <v>382</v>
      </c>
      <c r="B122" s="182"/>
      <c r="C122" s="183">
        <f>C121+C98</f>
        <v>306303872</v>
      </c>
      <c r="D122" s="184">
        <f>D121+D98</f>
        <v>373025040</v>
      </c>
      <c r="E122" s="184">
        <f>E121+E98</f>
        <v>301196746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</row>
    <row r="123" spans="2:24" ht="14.25">
      <c r="B123" s="28"/>
      <c r="C123" s="113"/>
      <c r="D123" s="120"/>
      <c r="E123" s="120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</row>
    <row r="124" spans="2:24" ht="14.2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</row>
    <row r="125" spans="2:24" ht="14.2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</row>
    <row r="126" spans="2:24" ht="14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2:24" ht="14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2:24" ht="14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2:24" ht="14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2:24" ht="14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2:24" ht="14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2:24" ht="14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2:24" ht="14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2:24" ht="14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2:24" ht="14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2:24" ht="14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2:24" ht="14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  <row r="138" spans="2:24" ht="14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</row>
    <row r="139" spans="2:24" ht="14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</row>
    <row r="140" spans="2:24" ht="14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</row>
    <row r="141" spans="2:24" ht="14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</row>
    <row r="142" spans="2:24" ht="14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</row>
    <row r="143" spans="2:24" ht="14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</row>
    <row r="144" spans="2:24" ht="14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</row>
    <row r="145" spans="2:24" ht="14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</row>
    <row r="146" spans="2:24" ht="14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</row>
    <row r="147" spans="2:24" ht="14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</row>
    <row r="148" spans="2:24" ht="14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</row>
    <row r="149" spans="2:24" ht="14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</row>
    <row r="150" spans="2:24" ht="14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</row>
    <row r="151" spans="2:24" ht="14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</row>
    <row r="152" spans="2:24" ht="14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</row>
    <row r="153" spans="2:24" ht="14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</row>
    <row r="154" spans="2:24" ht="14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</row>
    <row r="155" spans="2:24" ht="14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</row>
    <row r="156" spans="2:24" ht="14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</row>
    <row r="157" spans="2:24" ht="14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</row>
    <row r="158" spans="2:24" ht="14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</row>
    <row r="159" spans="2:24" ht="14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</row>
    <row r="160" spans="2:24" ht="14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</row>
    <row r="161" spans="2:24" ht="14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</row>
    <row r="162" spans="2:24" ht="14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</row>
    <row r="163" spans="2:24" ht="14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</row>
    <row r="164" spans="2:24" ht="14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</row>
    <row r="165" spans="2:24" ht="14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</row>
    <row r="166" spans="2:24" ht="14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</row>
    <row r="167" spans="2:24" ht="14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</row>
    <row r="168" spans="2:24" ht="14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</row>
    <row r="169" spans="2:24" ht="14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</row>
    <row r="170" spans="2:24" ht="14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</row>
    <row r="171" spans="2:24" ht="14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</row>
  </sheetData>
  <sheetProtection/>
  <mergeCells count="3">
    <mergeCell ref="A3:E3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P273"/>
  <sheetViews>
    <sheetView view="pageBreakPreview" zoomScale="60" zoomScalePageLayoutView="0" workbookViewId="0" topLeftCell="A1">
      <pane xSplit="2" topLeftCell="D1" activePane="topRight" state="frozen"/>
      <selection pane="topLeft" activeCell="A1" sqref="A1"/>
      <selection pane="topRight" activeCell="A6" sqref="A6"/>
    </sheetView>
  </sheetViews>
  <sheetFormatPr defaultColWidth="9.140625" defaultRowHeight="15"/>
  <cols>
    <col min="1" max="1" width="83.57421875" style="0" customWidth="1"/>
    <col min="2" max="2" width="10.57421875" style="0" customWidth="1"/>
    <col min="3" max="4" width="14.421875" style="0" customWidth="1"/>
    <col min="5" max="5" width="14.57421875" style="0" customWidth="1"/>
    <col min="6" max="6" width="15.7109375" style="0" bestFit="1" customWidth="1"/>
    <col min="7" max="7" width="17.28125" style="0" bestFit="1" customWidth="1"/>
    <col min="8" max="8" width="14.421875" style="0" customWidth="1"/>
    <col min="9" max="9" width="13.28125" style="0" bestFit="1" customWidth="1"/>
    <col min="10" max="10" width="17.140625" style="0" bestFit="1" customWidth="1"/>
    <col min="11" max="11" width="13.28125" style="0" bestFit="1" customWidth="1"/>
    <col min="12" max="12" width="14.28125" style="0" bestFit="1" customWidth="1"/>
    <col min="13" max="13" width="14.28125" style="0" customWidth="1"/>
    <col min="14" max="14" width="13.28125" style="0" bestFit="1" customWidth="1"/>
    <col min="15" max="15" width="15.57421875" style="0" bestFit="1" customWidth="1"/>
    <col min="16" max="16" width="17.28125" style="0" bestFit="1" customWidth="1"/>
  </cols>
  <sheetData>
    <row r="1" spans="1:16" ht="14.25">
      <c r="A1" s="287" t="s">
        <v>1006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8">
      <c r="A2" s="288" t="s">
        <v>994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</row>
    <row r="3" spans="1:16" ht="18">
      <c r="A3" s="294" t="s">
        <v>916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ht="2.25" customHeight="1">
      <c r="A4" s="45"/>
    </row>
    <row r="5" ht="7.5" customHeight="1" hidden="1">
      <c r="A5" s="45" t="s">
        <v>852</v>
      </c>
    </row>
    <row r="6" spans="1:16" s="329" customFormat="1" ht="142.5" customHeight="1">
      <c r="A6" s="136" t="s">
        <v>757</v>
      </c>
      <c r="B6" s="3" t="s">
        <v>758</v>
      </c>
      <c r="C6" s="328" t="s">
        <v>552</v>
      </c>
      <c r="D6" s="328" t="s">
        <v>983</v>
      </c>
      <c r="E6" s="328" t="s">
        <v>987</v>
      </c>
      <c r="F6" s="328" t="s">
        <v>951</v>
      </c>
      <c r="G6" s="328" t="s">
        <v>901</v>
      </c>
      <c r="H6" s="328" t="s">
        <v>988</v>
      </c>
      <c r="I6" s="328" t="s">
        <v>853</v>
      </c>
      <c r="J6" s="328" t="s">
        <v>854</v>
      </c>
      <c r="K6" s="328" t="s">
        <v>999</v>
      </c>
      <c r="L6" s="328" t="s">
        <v>895</v>
      </c>
      <c r="M6" s="328" t="s">
        <v>986</v>
      </c>
      <c r="N6" s="328" t="s">
        <v>992</v>
      </c>
      <c r="O6" s="328" t="s">
        <v>902</v>
      </c>
      <c r="P6" s="328" t="s">
        <v>553</v>
      </c>
    </row>
    <row r="7" spans="1:16" ht="14.25">
      <c r="A7" s="137" t="s">
        <v>56</v>
      </c>
      <c r="B7" s="6" t="s">
        <v>57</v>
      </c>
      <c r="C7" s="156"/>
      <c r="D7" s="156"/>
      <c r="E7" s="156"/>
      <c r="F7" s="156">
        <v>25637628</v>
      </c>
      <c r="G7" s="156"/>
      <c r="H7" s="156"/>
      <c r="I7" s="156"/>
      <c r="J7" s="156"/>
      <c r="K7" s="156"/>
      <c r="L7" s="156"/>
      <c r="M7" s="156"/>
      <c r="N7" s="156"/>
      <c r="O7" s="156"/>
      <c r="P7" s="156">
        <f aca="true" t="shared" si="0" ref="P7:P12">SUM(C7:O7)</f>
        <v>25637628</v>
      </c>
    </row>
    <row r="8" spans="1:16" ht="14.25">
      <c r="A8" s="137" t="s">
        <v>58</v>
      </c>
      <c r="B8" s="6" t="s">
        <v>59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>
        <f t="shared" si="0"/>
        <v>0</v>
      </c>
    </row>
    <row r="9" spans="1:16" ht="14.25">
      <c r="A9" s="137" t="s">
        <v>60</v>
      </c>
      <c r="B9" s="6" t="s">
        <v>61</v>
      </c>
      <c r="C9" s="156"/>
      <c r="D9" s="156"/>
      <c r="E9" s="156"/>
      <c r="F9" s="156">
        <v>9404484</v>
      </c>
      <c r="G9" s="156"/>
      <c r="H9" s="156"/>
      <c r="I9" s="156"/>
      <c r="J9" s="156"/>
      <c r="K9" s="156"/>
      <c r="L9" s="156"/>
      <c r="M9" s="156"/>
      <c r="N9" s="156"/>
      <c r="O9" s="156"/>
      <c r="P9" s="156">
        <f t="shared" si="0"/>
        <v>9404484</v>
      </c>
    </row>
    <row r="10" spans="1:16" ht="14.25">
      <c r="A10" s="137" t="s">
        <v>62</v>
      </c>
      <c r="B10" s="6" t="s">
        <v>63</v>
      </c>
      <c r="C10" s="156"/>
      <c r="D10" s="156"/>
      <c r="E10" s="156"/>
      <c r="F10" s="156">
        <v>2260113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>
        <f t="shared" si="0"/>
        <v>2260113</v>
      </c>
    </row>
    <row r="11" spans="1:16" ht="14.25">
      <c r="A11" s="137" t="s">
        <v>64</v>
      </c>
      <c r="B11" s="6" t="s">
        <v>65</v>
      </c>
      <c r="C11" s="156"/>
      <c r="D11" s="156"/>
      <c r="E11" s="156"/>
      <c r="F11" s="156">
        <v>5603050</v>
      </c>
      <c r="G11" s="156"/>
      <c r="H11" s="156"/>
      <c r="I11" s="156"/>
      <c r="J11" s="156"/>
      <c r="K11" s="156"/>
      <c r="L11" s="156"/>
      <c r="M11" s="156"/>
      <c r="N11" s="156"/>
      <c r="O11" s="156"/>
      <c r="P11" s="156">
        <f t="shared" si="0"/>
        <v>5603050</v>
      </c>
    </row>
    <row r="12" spans="1:16" ht="14.25">
      <c r="A12" s="137" t="s">
        <v>66</v>
      </c>
      <c r="B12" s="6" t="s">
        <v>67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>
        <f t="shared" si="0"/>
        <v>0</v>
      </c>
    </row>
    <row r="13" spans="1:16" ht="14.25">
      <c r="A13" s="138" t="s">
        <v>384</v>
      </c>
      <c r="B13" s="10" t="s">
        <v>68</v>
      </c>
      <c r="C13" s="121">
        <f>SUM(C7:C12)</f>
        <v>0</v>
      </c>
      <c r="D13" s="121"/>
      <c r="E13" s="121">
        <f aca="true" t="shared" si="1" ref="E13:N13">SUM(E7:E12)</f>
        <v>0</v>
      </c>
      <c r="F13" s="121">
        <f>SUM(F7:F12)</f>
        <v>42905275</v>
      </c>
      <c r="G13" s="121">
        <f>SUM(G7:G12)</f>
        <v>0</v>
      </c>
      <c r="H13" s="121"/>
      <c r="I13" s="121">
        <f t="shared" si="1"/>
        <v>0</v>
      </c>
      <c r="J13" s="121">
        <f t="shared" si="1"/>
        <v>0</v>
      </c>
      <c r="K13" s="121">
        <f t="shared" si="1"/>
        <v>0</v>
      </c>
      <c r="L13" s="121">
        <f t="shared" si="1"/>
        <v>0</v>
      </c>
      <c r="M13" s="121"/>
      <c r="N13" s="121">
        <f t="shared" si="1"/>
        <v>0</v>
      </c>
      <c r="O13" s="121"/>
      <c r="P13" s="121">
        <f>SUM(P7:P12)</f>
        <v>42905275</v>
      </c>
    </row>
    <row r="14" spans="1:16" ht="14.25">
      <c r="A14" s="138" t="s">
        <v>69</v>
      </c>
      <c r="B14" s="10" t="s">
        <v>70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>
        <f aca="true" t="shared" si="2" ref="P14:P47">SUM(C14:O14)</f>
        <v>0</v>
      </c>
    </row>
    <row r="15" spans="1:16" ht="24.75" customHeight="1">
      <c r="A15" s="138" t="s">
        <v>71</v>
      </c>
      <c r="B15" s="10" t="s">
        <v>72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>
        <f t="shared" si="2"/>
        <v>0</v>
      </c>
    </row>
    <row r="16" spans="1:16" ht="14.25">
      <c r="A16" s="139" t="s">
        <v>496</v>
      </c>
      <c r="B16" s="6" t="s">
        <v>73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>
        <f t="shared" si="2"/>
        <v>0</v>
      </c>
    </row>
    <row r="17" spans="1:16" ht="14.25">
      <c r="A17" s="139" t="s">
        <v>505</v>
      </c>
      <c r="B17" s="6" t="s">
        <v>73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>
        <f t="shared" si="2"/>
        <v>0</v>
      </c>
    </row>
    <row r="18" spans="1:16" ht="14.25">
      <c r="A18" s="139" t="s">
        <v>506</v>
      </c>
      <c r="B18" s="6" t="s">
        <v>73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>
        <f t="shared" si="2"/>
        <v>0</v>
      </c>
    </row>
    <row r="19" spans="1:16" ht="14.25">
      <c r="A19" s="139" t="s">
        <v>504</v>
      </c>
      <c r="B19" s="6" t="s">
        <v>73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>
        <f t="shared" si="2"/>
        <v>0</v>
      </c>
    </row>
    <row r="20" spans="1:16" ht="14.25">
      <c r="A20" s="139" t="s">
        <v>503</v>
      </c>
      <c r="B20" s="6" t="s">
        <v>73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>
        <f t="shared" si="2"/>
        <v>0</v>
      </c>
    </row>
    <row r="21" spans="1:16" ht="14.25">
      <c r="A21" s="139" t="s">
        <v>502</v>
      </c>
      <c r="B21" s="6" t="s">
        <v>73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>
        <f t="shared" si="2"/>
        <v>0</v>
      </c>
    </row>
    <row r="22" spans="1:16" ht="14.25">
      <c r="A22" s="139" t="s">
        <v>497</v>
      </c>
      <c r="B22" s="6" t="s">
        <v>73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>
        <f t="shared" si="2"/>
        <v>0</v>
      </c>
    </row>
    <row r="23" spans="1:16" ht="14.25">
      <c r="A23" s="139" t="s">
        <v>498</v>
      </c>
      <c r="B23" s="6" t="s">
        <v>73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>
        <f t="shared" si="2"/>
        <v>0</v>
      </c>
    </row>
    <row r="24" spans="1:16" ht="14.25">
      <c r="A24" s="139" t="s">
        <v>499</v>
      </c>
      <c r="B24" s="6" t="s">
        <v>73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>
        <f t="shared" si="2"/>
        <v>0</v>
      </c>
    </row>
    <row r="25" spans="1:16" ht="14.25">
      <c r="A25" s="139" t="s">
        <v>500</v>
      </c>
      <c r="B25" s="6" t="s">
        <v>73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>
        <f t="shared" si="2"/>
        <v>0</v>
      </c>
    </row>
    <row r="26" spans="1:16" ht="25.5" customHeight="1">
      <c r="A26" s="138" t="s">
        <v>348</v>
      </c>
      <c r="B26" s="10" t="s">
        <v>73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>
        <f t="shared" si="2"/>
        <v>0</v>
      </c>
    </row>
    <row r="27" spans="1:16" ht="14.25">
      <c r="A27" s="139" t="s">
        <v>496</v>
      </c>
      <c r="B27" s="6" t="s">
        <v>74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>
        <f t="shared" si="2"/>
        <v>0</v>
      </c>
    </row>
    <row r="28" spans="1:16" ht="14.25">
      <c r="A28" s="139" t="s">
        <v>505</v>
      </c>
      <c r="B28" s="6" t="s">
        <v>74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>
        <f t="shared" si="2"/>
        <v>0</v>
      </c>
    </row>
    <row r="29" spans="1:16" ht="14.25">
      <c r="A29" s="139" t="s">
        <v>506</v>
      </c>
      <c r="B29" s="6" t="s">
        <v>74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>
        <f t="shared" si="2"/>
        <v>0</v>
      </c>
    </row>
    <row r="30" spans="1:16" ht="14.25">
      <c r="A30" s="139" t="s">
        <v>504</v>
      </c>
      <c r="B30" s="6" t="s">
        <v>74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>
        <f t="shared" si="2"/>
        <v>0</v>
      </c>
    </row>
    <row r="31" spans="1:16" ht="14.25">
      <c r="A31" s="139" t="s">
        <v>503</v>
      </c>
      <c r="B31" s="6" t="s">
        <v>74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>
        <f t="shared" si="2"/>
        <v>0</v>
      </c>
    </row>
    <row r="32" spans="1:16" ht="14.25">
      <c r="A32" s="139" t="s">
        <v>502</v>
      </c>
      <c r="B32" s="6" t="s">
        <v>74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>
        <f t="shared" si="2"/>
        <v>0</v>
      </c>
    </row>
    <row r="33" spans="1:16" ht="14.25">
      <c r="A33" s="139" t="s">
        <v>497</v>
      </c>
      <c r="B33" s="6" t="s">
        <v>74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>
        <f t="shared" si="2"/>
        <v>0</v>
      </c>
    </row>
    <row r="34" spans="1:16" ht="14.25">
      <c r="A34" s="139" t="s">
        <v>498</v>
      </c>
      <c r="B34" s="6" t="s">
        <v>74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>
        <f t="shared" si="2"/>
        <v>0</v>
      </c>
    </row>
    <row r="35" spans="1:16" ht="14.25">
      <c r="A35" s="139" t="s">
        <v>499</v>
      </c>
      <c r="B35" s="6" t="s">
        <v>74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>
        <f t="shared" si="2"/>
        <v>0</v>
      </c>
    </row>
    <row r="36" spans="1:16" ht="14.25">
      <c r="A36" s="139" t="s">
        <v>500</v>
      </c>
      <c r="B36" s="6" t="s">
        <v>74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>
        <f t="shared" si="2"/>
        <v>0</v>
      </c>
    </row>
    <row r="37" spans="1:16" ht="25.5" customHeight="1">
      <c r="A37" s="138" t="s">
        <v>404</v>
      </c>
      <c r="B37" s="10" t="s">
        <v>74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>
        <f t="shared" si="2"/>
        <v>0</v>
      </c>
    </row>
    <row r="38" spans="1:16" ht="14.25">
      <c r="A38" s="139" t="s">
        <v>496</v>
      </c>
      <c r="B38" s="6" t="s">
        <v>75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>
        <f t="shared" si="2"/>
        <v>0</v>
      </c>
    </row>
    <row r="39" spans="1:16" ht="14.25">
      <c r="A39" s="139" t="s">
        <v>505</v>
      </c>
      <c r="B39" s="6" t="s">
        <v>75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>
        <f t="shared" si="2"/>
        <v>0</v>
      </c>
    </row>
    <row r="40" spans="1:16" ht="14.25">
      <c r="A40" s="139" t="s">
        <v>506</v>
      </c>
      <c r="B40" s="6" t="s">
        <v>75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>
        <f t="shared" si="2"/>
        <v>0</v>
      </c>
    </row>
    <row r="41" spans="1:16" ht="14.25">
      <c r="A41" s="139" t="s">
        <v>504</v>
      </c>
      <c r="B41" s="6" t="s">
        <v>75</v>
      </c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>
        <f t="shared" si="2"/>
        <v>0</v>
      </c>
    </row>
    <row r="42" spans="1:16" ht="14.25">
      <c r="A42" s="139" t="s">
        <v>503</v>
      </c>
      <c r="B42" s="6" t="s">
        <v>75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>
        <f t="shared" si="2"/>
        <v>0</v>
      </c>
    </row>
    <row r="43" spans="1:16" ht="14.25">
      <c r="A43" s="139" t="s">
        <v>502</v>
      </c>
      <c r="B43" s="6" t="s">
        <v>75</v>
      </c>
      <c r="C43" s="156"/>
      <c r="D43" s="156"/>
      <c r="E43" s="156"/>
      <c r="F43" s="156">
        <v>87034</v>
      </c>
      <c r="G43" s="156"/>
      <c r="H43" s="156"/>
      <c r="I43" s="156">
        <v>528</v>
      </c>
      <c r="J43" s="156">
        <v>282398</v>
      </c>
      <c r="K43" s="156"/>
      <c r="L43" s="156"/>
      <c r="M43" s="156"/>
      <c r="N43" s="156"/>
      <c r="O43" s="156"/>
      <c r="P43" s="156">
        <f t="shared" si="2"/>
        <v>369960</v>
      </c>
    </row>
    <row r="44" spans="1:16" ht="14.25">
      <c r="A44" s="139" t="s">
        <v>497</v>
      </c>
      <c r="B44" s="6" t="s">
        <v>75</v>
      </c>
      <c r="C44" s="156"/>
      <c r="D44" s="156"/>
      <c r="E44" s="156"/>
      <c r="F44" s="156"/>
      <c r="G44" s="156">
        <v>438940</v>
      </c>
      <c r="H44" s="156"/>
      <c r="I44" s="156"/>
      <c r="J44" s="156"/>
      <c r="K44" s="156"/>
      <c r="L44" s="156"/>
      <c r="M44" s="156"/>
      <c r="N44" s="156"/>
      <c r="O44" s="156"/>
      <c r="P44" s="156">
        <f t="shared" si="2"/>
        <v>438940</v>
      </c>
    </row>
    <row r="45" spans="1:16" ht="14.25">
      <c r="A45" s="139" t="s">
        <v>498</v>
      </c>
      <c r="B45" s="6" t="s">
        <v>75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>
        <f t="shared" si="2"/>
        <v>0</v>
      </c>
    </row>
    <row r="46" spans="1:16" ht="14.25">
      <c r="A46" s="139" t="s">
        <v>499</v>
      </c>
      <c r="B46" s="6" t="s">
        <v>75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>
        <f t="shared" si="2"/>
        <v>0</v>
      </c>
    </row>
    <row r="47" spans="1:16" ht="14.25">
      <c r="A47" s="139" t="s">
        <v>500</v>
      </c>
      <c r="B47" s="6" t="s">
        <v>75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>
        <f t="shared" si="2"/>
        <v>0</v>
      </c>
    </row>
    <row r="48" spans="1:16" ht="14.25">
      <c r="A48" s="138" t="s">
        <v>403</v>
      </c>
      <c r="B48" s="10" t="s">
        <v>75</v>
      </c>
      <c r="C48" s="121">
        <f>SUM(C38:C47)</f>
        <v>0</v>
      </c>
      <c r="D48" s="121">
        <f aca="true" t="shared" si="3" ref="D48:O48">SUM(D38:D47)</f>
        <v>0</v>
      </c>
      <c r="E48" s="121">
        <f t="shared" si="3"/>
        <v>0</v>
      </c>
      <c r="F48" s="121">
        <f t="shared" si="3"/>
        <v>87034</v>
      </c>
      <c r="G48" s="121">
        <f t="shared" si="3"/>
        <v>438940</v>
      </c>
      <c r="H48" s="121">
        <f t="shared" si="3"/>
        <v>0</v>
      </c>
      <c r="I48" s="121">
        <f t="shared" si="3"/>
        <v>528</v>
      </c>
      <c r="J48" s="121">
        <f t="shared" si="3"/>
        <v>282398</v>
      </c>
      <c r="K48" s="121">
        <f t="shared" si="3"/>
        <v>0</v>
      </c>
      <c r="L48" s="121">
        <f t="shared" si="3"/>
        <v>0</v>
      </c>
      <c r="M48" s="121"/>
      <c r="N48" s="121">
        <f t="shared" si="3"/>
        <v>0</v>
      </c>
      <c r="O48" s="121">
        <f t="shared" si="3"/>
        <v>0</v>
      </c>
      <c r="P48" s="121">
        <f>SUM(P38:P47)</f>
        <v>808900</v>
      </c>
    </row>
    <row r="49" spans="1:16" s="263" customFormat="1" ht="14.25">
      <c r="A49" s="275" t="s">
        <v>402</v>
      </c>
      <c r="B49" s="259" t="s">
        <v>76</v>
      </c>
      <c r="C49" s="285">
        <f>C48+C37+C26+C15+C14+C13</f>
        <v>0</v>
      </c>
      <c r="D49" s="285">
        <f aca="true" t="shared" si="4" ref="D49:P49">D48+D37+D26+D15+D14+D13</f>
        <v>0</v>
      </c>
      <c r="E49" s="285">
        <f t="shared" si="4"/>
        <v>0</v>
      </c>
      <c r="F49" s="285">
        <f t="shared" si="4"/>
        <v>42992309</v>
      </c>
      <c r="G49" s="285">
        <f t="shared" si="4"/>
        <v>438940</v>
      </c>
      <c r="H49" s="285">
        <f t="shared" si="4"/>
        <v>0</v>
      </c>
      <c r="I49" s="285">
        <f t="shared" si="4"/>
        <v>528</v>
      </c>
      <c r="J49" s="285">
        <f t="shared" si="4"/>
        <v>282398</v>
      </c>
      <c r="K49" s="285">
        <f t="shared" si="4"/>
        <v>0</v>
      </c>
      <c r="L49" s="285">
        <f t="shared" si="4"/>
        <v>0</v>
      </c>
      <c r="M49" s="285"/>
      <c r="N49" s="285">
        <f t="shared" si="4"/>
        <v>0</v>
      </c>
      <c r="O49" s="285">
        <f t="shared" si="4"/>
        <v>0</v>
      </c>
      <c r="P49" s="285">
        <f t="shared" si="4"/>
        <v>43714175</v>
      </c>
    </row>
    <row r="50" spans="1:16" ht="14.25">
      <c r="A50" s="138" t="s">
        <v>77</v>
      </c>
      <c r="B50" s="10" t="s">
        <v>78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>
        <f aca="true" t="shared" si="5" ref="P50:P83">SUM(C50:O50)</f>
        <v>0</v>
      </c>
    </row>
    <row r="51" spans="1:16" ht="25.5" customHeight="1">
      <c r="A51" s="138" t="s">
        <v>79</v>
      </c>
      <c r="B51" s="10" t="s">
        <v>80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>
        <f t="shared" si="5"/>
        <v>0</v>
      </c>
    </row>
    <row r="52" spans="1:16" ht="14.25">
      <c r="A52" s="139" t="s">
        <v>496</v>
      </c>
      <c r="B52" s="6" t="s">
        <v>81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>
        <f t="shared" si="5"/>
        <v>0</v>
      </c>
    </row>
    <row r="53" spans="1:16" ht="14.25">
      <c r="A53" s="139" t="s">
        <v>505</v>
      </c>
      <c r="B53" s="6" t="s">
        <v>81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>
        <f t="shared" si="5"/>
        <v>0</v>
      </c>
    </row>
    <row r="54" spans="1:16" ht="14.25">
      <c r="A54" s="139" t="s">
        <v>506</v>
      </c>
      <c r="B54" s="6" t="s">
        <v>81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>
        <f t="shared" si="5"/>
        <v>0</v>
      </c>
    </row>
    <row r="55" spans="1:16" ht="14.25">
      <c r="A55" s="139" t="s">
        <v>504</v>
      </c>
      <c r="B55" s="6" t="s">
        <v>81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>
        <f t="shared" si="5"/>
        <v>0</v>
      </c>
    </row>
    <row r="56" spans="1:16" ht="14.25">
      <c r="A56" s="139" t="s">
        <v>503</v>
      </c>
      <c r="B56" s="6" t="s">
        <v>81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>
        <f t="shared" si="5"/>
        <v>0</v>
      </c>
    </row>
    <row r="57" spans="1:16" ht="14.25">
      <c r="A57" s="139" t="s">
        <v>502</v>
      </c>
      <c r="B57" s="6" t="s">
        <v>81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>
        <f t="shared" si="5"/>
        <v>0</v>
      </c>
    </row>
    <row r="58" spans="1:16" ht="14.25">
      <c r="A58" s="139" t="s">
        <v>497</v>
      </c>
      <c r="B58" s="6" t="s">
        <v>81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>
        <f t="shared" si="5"/>
        <v>0</v>
      </c>
    </row>
    <row r="59" spans="1:16" ht="14.25">
      <c r="A59" s="139" t="s">
        <v>498</v>
      </c>
      <c r="B59" s="6" t="s">
        <v>81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>
        <f t="shared" si="5"/>
        <v>0</v>
      </c>
    </row>
    <row r="60" spans="1:16" ht="14.25">
      <c r="A60" s="139" t="s">
        <v>499</v>
      </c>
      <c r="B60" s="6" t="s">
        <v>81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>
        <f t="shared" si="5"/>
        <v>0</v>
      </c>
    </row>
    <row r="61" spans="1:16" ht="14.25">
      <c r="A61" s="139" t="s">
        <v>500</v>
      </c>
      <c r="B61" s="6" t="s">
        <v>81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>
        <f t="shared" si="5"/>
        <v>0</v>
      </c>
    </row>
    <row r="62" spans="1:16" ht="25.5" customHeight="1">
      <c r="A62" s="138" t="s">
        <v>401</v>
      </c>
      <c r="B62" s="10" t="s">
        <v>81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>
        <f t="shared" si="5"/>
        <v>0</v>
      </c>
    </row>
    <row r="63" spans="1:16" ht="14.25">
      <c r="A63" s="139" t="s">
        <v>501</v>
      </c>
      <c r="B63" s="6" t="s">
        <v>82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>
        <f t="shared" si="5"/>
        <v>0</v>
      </c>
    </row>
    <row r="64" spans="1:16" ht="14.25">
      <c r="A64" s="139" t="s">
        <v>505</v>
      </c>
      <c r="B64" s="6" t="s">
        <v>82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>
        <f t="shared" si="5"/>
        <v>0</v>
      </c>
    </row>
    <row r="65" spans="1:16" ht="14.25">
      <c r="A65" s="139" t="s">
        <v>506</v>
      </c>
      <c r="B65" s="6" t="s">
        <v>82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>
        <f t="shared" si="5"/>
        <v>0</v>
      </c>
    </row>
    <row r="66" spans="1:16" ht="14.25">
      <c r="A66" s="139" t="s">
        <v>504</v>
      </c>
      <c r="B66" s="6" t="s">
        <v>82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>
        <f t="shared" si="5"/>
        <v>0</v>
      </c>
    </row>
    <row r="67" spans="1:16" ht="14.25">
      <c r="A67" s="139" t="s">
        <v>503</v>
      </c>
      <c r="B67" s="6" t="s">
        <v>82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>
        <f t="shared" si="5"/>
        <v>0</v>
      </c>
    </row>
    <row r="68" spans="1:16" ht="14.25">
      <c r="A68" s="139" t="s">
        <v>502</v>
      </c>
      <c r="B68" s="6" t="s">
        <v>82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>
        <f t="shared" si="5"/>
        <v>0</v>
      </c>
    </row>
    <row r="69" spans="1:16" ht="14.25">
      <c r="A69" s="139" t="s">
        <v>497</v>
      </c>
      <c r="B69" s="6" t="s">
        <v>82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>
        <f t="shared" si="5"/>
        <v>0</v>
      </c>
    </row>
    <row r="70" spans="1:16" ht="14.25">
      <c r="A70" s="139" t="s">
        <v>498</v>
      </c>
      <c r="B70" s="6" t="s">
        <v>82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>
        <f t="shared" si="5"/>
        <v>0</v>
      </c>
    </row>
    <row r="71" spans="1:16" ht="14.25">
      <c r="A71" s="139" t="s">
        <v>499</v>
      </c>
      <c r="B71" s="6" t="s">
        <v>82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>
        <f t="shared" si="5"/>
        <v>0</v>
      </c>
    </row>
    <row r="72" spans="1:16" ht="14.25">
      <c r="A72" s="139" t="s">
        <v>500</v>
      </c>
      <c r="B72" s="6" t="s">
        <v>82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>
        <f t="shared" si="5"/>
        <v>0</v>
      </c>
    </row>
    <row r="73" spans="1:16" ht="25.5" customHeight="1">
      <c r="A73" s="138" t="s">
        <v>405</v>
      </c>
      <c r="B73" s="10" t="s">
        <v>82</v>
      </c>
      <c r="C73" s="156">
        <f>SUM(C63:C72)</f>
        <v>0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>
        <f t="shared" si="5"/>
        <v>0</v>
      </c>
    </row>
    <row r="74" spans="1:16" ht="14.25">
      <c r="A74" s="139" t="s">
        <v>496</v>
      </c>
      <c r="B74" s="6" t="s">
        <v>83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>
        <f t="shared" si="5"/>
        <v>0</v>
      </c>
    </row>
    <row r="75" spans="1:16" ht="14.25">
      <c r="A75" s="139" t="s">
        <v>505</v>
      </c>
      <c r="B75" s="6" t="s">
        <v>83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>
        <f t="shared" si="5"/>
        <v>0</v>
      </c>
    </row>
    <row r="76" spans="1:16" ht="14.25">
      <c r="A76" s="139" t="s">
        <v>506</v>
      </c>
      <c r="B76" s="6" t="s">
        <v>83</v>
      </c>
      <c r="C76" s="156"/>
      <c r="D76" s="156"/>
      <c r="E76" s="156"/>
      <c r="F76" s="156"/>
      <c r="G76" s="156"/>
      <c r="H76" s="156"/>
      <c r="I76" s="156"/>
      <c r="J76" s="156">
        <v>85002601</v>
      </c>
      <c r="K76" s="156"/>
      <c r="L76" s="156"/>
      <c r="M76" s="156"/>
      <c r="N76" s="156"/>
      <c r="O76" s="156"/>
      <c r="P76" s="156">
        <f t="shared" si="5"/>
        <v>85002601</v>
      </c>
    </row>
    <row r="77" spans="1:16" ht="14.25">
      <c r="A77" s="139" t="s">
        <v>504</v>
      </c>
      <c r="B77" s="6" t="s">
        <v>83</v>
      </c>
      <c r="C77" s="156"/>
      <c r="D77" s="156"/>
      <c r="E77" s="156"/>
      <c r="F77" s="156"/>
      <c r="G77" s="156"/>
      <c r="H77" s="156">
        <v>24000000</v>
      </c>
      <c r="I77" s="156"/>
      <c r="J77" s="156">
        <v>22502000</v>
      </c>
      <c r="K77" s="156"/>
      <c r="L77" s="156"/>
      <c r="M77" s="156"/>
      <c r="N77" s="156"/>
      <c r="O77" s="156"/>
      <c r="P77" s="156">
        <f t="shared" si="5"/>
        <v>46502000</v>
      </c>
    </row>
    <row r="78" spans="1:16" ht="14.25">
      <c r="A78" s="139" t="s">
        <v>503</v>
      </c>
      <c r="B78" s="6" t="s">
        <v>83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>
        <f t="shared" si="5"/>
        <v>0</v>
      </c>
    </row>
    <row r="79" spans="1:16" ht="14.25">
      <c r="A79" s="139" t="s">
        <v>502</v>
      </c>
      <c r="B79" s="6" t="s">
        <v>83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>
        <f t="shared" si="5"/>
        <v>0</v>
      </c>
    </row>
    <row r="80" spans="1:16" ht="14.25">
      <c r="A80" s="139" t="s">
        <v>497</v>
      </c>
      <c r="B80" s="6" t="s">
        <v>83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>
        <f t="shared" si="5"/>
        <v>0</v>
      </c>
    </row>
    <row r="81" spans="1:16" ht="14.25">
      <c r="A81" s="139" t="s">
        <v>498</v>
      </c>
      <c r="B81" s="6" t="s">
        <v>83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>
        <f t="shared" si="5"/>
        <v>0</v>
      </c>
    </row>
    <row r="82" spans="1:16" ht="14.25">
      <c r="A82" s="139" t="s">
        <v>499</v>
      </c>
      <c r="B82" s="6" t="s">
        <v>83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>
        <f t="shared" si="5"/>
        <v>0</v>
      </c>
    </row>
    <row r="83" spans="1:16" ht="14.25">
      <c r="A83" s="139" t="s">
        <v>500</v>
      </c>
      <c r="B83" s="6" t="s">
        <v>83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>
        <f t="shared" si="5"/>
        <v>0</v>
      </c>
    </row>
    <row r="84" spans="1:16" ht="14.25">
      <c r="A84" s="138" t="s">
        <v>353</v>
      </c>
      <c r="B84" s="10" t="s">
        <v>83</v>
      </c>
      <c r="C84" s="121">
        <f>SUM(C74:C83)</f>
        <v>0</v>
      </c>
      <c r="D84" s="121">
        <f aca="true" t="shared" si="6" ref="D84:P84">SUM(D74:D83)</f>
        <v>0</v>
      </c>
      <c r="E84" s="121">
        <f t="shared" si="6"/>
        <v>0</v>
      </c>
      <c r="F84" s="121">
        <f t="shared" si="6"/>
        <v>0</v>
      </c>
      <c r="G84" s="121">
        <f t="shared" si="6"/>
        <v>0</v>
      </c>
      <c r="H84" s="121">
        <f t="shared" si="6"/>
        <v>24000000</v>
      </c>
      <c r="I84" s="121">
        <f t="shared" si="6"/>
        <v>0</v>
      </c>
      <c r="J84" s="121">
        <f t="shared" si="6"/>
        <v>107504601</v>
      </c>
      <c r="K84" s="121">
        <f t="shared" si="6"/>
        <v>0</v>
      </c>
      <c r="L84" s="121">
        <f t="shared" si="6"/>
        <v>0</v>
      </c>
      <c r="M84" s="121"/>
      <c r="N84" s="121">
        <f t="shared" si="6"/>
        <v>0</v>
      </c>
      <c r="O84" s="121">
        <f t="shared" si="6"/>
        <v>0</v>
      </c>
      <c r="P84" s="121">
        <f t="shared" si="6"/>
        <v>131504601</v>
      </c>
    </row>
    <row r="85" spans="1:16" s="263" customFormat="1" ht="14.25">
      <c r="A85" s="275" t="s">
        <v>386</v>
      </c>
      <c r="B85" s="259" t="s">
        <v>84</v>
      </c>
      <c r="C85" s="285">
        <f>C84+C73+C62+C51+C50</f>
        <v>0</v>
      </c>
      <c r="D85" s="285"/>
      <c r="E85" s="285">
        <f aca="true" t="shared" si="7" ref="E85:P85">E84+E73+E62+E51+E50</f>
        <v>0</v>
      </c>
      <c r="F85" s="285">
        <f>F84+F73+F62+F51+F50</f>
        <v>0</v>
      </c>
      <c r="G85" s="285">
        <f>G84+G73+G62+G51+G50</f>
        <v>0</v>
      </c>
      <c r="H85" s="285">
        <v>24000000</v>
      </c>
      <c r="I85" s="285">
        <f t="shared" si="7"/>
        <v>0</v>
      </c>
      <c r="J85" s="285">
        <f t="shared" si="7"/>
        <v>107504601</v>
      </c>
      <c r="K85" s="285">
        <f t="shared" si="7"/>
        <v>0</v>
      </c>
      <c r="L85" s="285">
        <f t="shared" si="7"/>
        <v>0</v>
      </c>
      <c r="M85" s="285"/>
      <c r="N85" s="285">
        <f t="shared" si="7"/>
        <v>0</v>
      </c>
      <c r="O85" s="285"/>
      <c r="P85" s="285">
        <f t="shared" si="7"/>
        <v>131504601</v>
      </c>
    </row>
    <row r="86" spans="1:16" ht="14.25">
      <c r="A86" s="137" t="s">
        <v>406</v>
      </c>
      <c r="B86" s="6" t="s">
        <v>85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>
        <f aca="true" t="shared" si="8" ref="P86:P117">SUM(C86:O86)</f>
        <v>0</v>
      </c>
    </row>
    <row r="87" spans="1:16" ht="14.25">
      <c r="A87" s="140" t="s">
        <v>86</v>
      </c>
      <c r="B87" s="8" t="s">
        <v>85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>
        <f t="shared" si="8"/>
        <v>0</v>
      </c>
    </row>
    <row r="88" spans="1:16" ht="27" customHeight="1">
      <c r="A88" s="140" t="s">
        <v>87</v>
      </c>
      <c r="B88" s="8" t="s">
        <v>85</v>
      </c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>
        <f t="shared" si="8"/>
        <v>0</v>
      </c>
    </row>
    <row r="89" spans="1:16" ht="14.25">
      <c r="A89" s="140" t="s">
        <v>88</v>
      </c>
      <c r="B89" s="8" t="s">
        <v>85</v>
      </c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>
        <f t="shared" si="8"/>
        <v>0</v>
      </c>
    </row>
    <row r="90" spans="1:16" ht="14.25">
      <c r="A90" s="137" t="s">
        <v>355</v>
      </c>
      <c r="B90" s="6" t="s">
        <v>89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>
        <f t="shared" si="8"/>
        <v>0</v>
      </c>
    </row>
    <row r="91" spans="1:16" ht="14.25">
      <c r="A91" s="138" t="s">
        <v>387</v>
      </c>
      <c r="B91" s="10" t="s">
        <v>90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>
        <f t="shared" si="8"/>
        <v>0</v>
      </c>
    </row>
    <row r="92" spans="1:16" ht="14.25">
      <c r="A92" s="138" t="s">
        <v>356</v>
      </c>
      <c r="B92" s="10" t="s">
        <v>91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>
        <f t="shared" si="8"/>
        <v>0</v>
      </c>
    </row>
    <row r="93" spans="1:16" ht="14.25">
      <c r="A93" s="141" t="s">
        <v>407</v>
      </c>
      <c r="B93" s="17" t="s">
        <v>92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>
        <f t="shared" si="8"/>
        <v>0</v>
      </c>
    </row>
    <row r="94" spans="1:16" ht="14.25">
      <c r="A94" s="137" t="s">
        <v>408</v>
      </c>
      <c r="B94" s="5" t="s">
        <v>93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>
        <v>36916707</v>
      </c>
      <c r="P94" s="156">
        <f t="shared" si="8"/>
        <v>36916707</v>
      </c>
    </row>
    <row r="95" spans="1:16" ht="14.25">
      <c r="A95" s="137" t="s">
        <v>409</v>
      </c>
      <c r="B95" s="5" t="s">
        <v>93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>
        <f t="shared" si="8"/>
        <v>0</v>
      </c>
    </row>
    <row r="96" spans="1:16" ht="14.25">
      <c r="A96" s="137" t="s">
        <v>410</v>
      </c>
      <c r="B96" s="5" t="s">
        <v>93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>
        <f t="shared" si="8"/>
        <v>0</v>
      </c>
    </row>
    <row r="97" spans="1:16" ht="14.25">
      <c r="A97" s="137" t="s">
        <v>411</v>
      </c>
      <c r="B97" s="5" t="s">
        <v>93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>
        <v>353545</v>
      </c>
      <c r="P97" s="156">
        <f t="shared" si="8"/>
        <v>353545</v>
      </c>
    </row>
    <row r="98" spans="1:16" ht="14.25">
      <c r="A98" s="137" t="s">
        <v>412</v>
      </c>
      <c r="B98" s="5" t="s">
        <v>93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>
        <f t="shared" si="8"/>
        <v>0</v>
      </c>
    </row>
    <row r="99" spans="1:16" ht="14.25">
      <c r="A99" s="137" t="s">
        <v>413</v>
      </c>
      <c r="B99" s="5" t="s">
        <v>93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>
        <f t="shared" si="8"/>
        <v>0</v>
      </c>
    </row>
    <row r="100" spans="1:16" ht="14.25">
      <c r="A100" s="137" t="s">
        <v>414</v>
      </c>
      <c r="B100" s="5" t="s">
        <v>93</v>
      </c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>
        <f t="shared" si="8"/>
        <v>0</v>
      </c>
    </row>
    <row r="101" spans="1:16" ht="14.25">
      <c r="A101" s="137" t="s">
        <v>415</v>
      </c>
      <c r="B101" s="5" t="s">
        <v>93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>
        <f t="shared" si="8"/>
        <v>0</v>
      </c>
    </row>
    <row r="102" spans="1:16" ht="14.25">
      <c r="A102" s="138" t="s">
        <v>358</v>
      </c>
      <c r="B102" s="10" t="s">
        <v>93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21">
        <f>SUM(O94:O101)</f>
        <v>37270252</v>
      </c>
      <c r="P102" s="156">
        <f t="shared" si="8"/>
        <v>37270252</v>
      </c>
    </row>
    <row r="103" spans="1:16" ht="14.25">
      <c r="A103" s="137" t="s">
        <v>359</v>
      </c>
      <c r="B103" s="6" t="s">
        <v>94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>
        <v>14200348</v>
      </c>
      <c r="P103" s="156">
        <f t="shared" si="8"/>
        <v>14200348</v>
      </c>
    </row>
    <row r="104" spans="1:16" ht="14.25">
      <c r="A104" s="142" t="s">
        <v>95</v>
      </c>
      <c r="B104" s="50" t="s">
        <v>94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>
        <v>14200348</v>
      </c>
      <c r="P104" s="156">
        <f t="shared" si="8"/>
        <v>14200348</v>
      </c>
    </row>
    <row r="105" spans="1:16" ht="14.25">
      <c r="A105" s="142" t="s">
        <v>96</v>
      </c>
      <c r="B105" s="50" t="s">
        <v>94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>
        <f t="shared" si="8"/>
        <v>0</v>
      </c>
    </row>
    <row r="106" spans="1:16" ht="14.25">
      <c r="A106" s="137" t="s">
        <v>360</v>
      </c>
      <c r="B106" s="6" t="s">
        <v>97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>
        <f t="shared" si="8"/>
        <v>0</v>
      </c>
    </row>
    <row r="107" spans="1:16" ht="14.25">
      <c r="A107" s="137" t="s">
        <v>98</v>
      </c>
      <c r="B107" s="6" t="s">
        <v>99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>
        <f t="shared" si="8"/>
        <v>0</v>
      </c>
    </row>
    <row r="108" spans="1:16" ht="14.25">
      <c r="A108" s="137" t="s">
        <v>361</v>
      </c>
      <c r="B108" s="6" t="s">
        <v>100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>
        <v>170334</v>
      </c>
      <c r="P108" s="156">
        <f t="shared" si="8"/>
        <v>170334</v>
      </c>
    </row>
    <row r="109" spans="1:16" ht="14.25">
      <c r="A109" s="142" t="s">
        <v>101</v>
      </c>
      <c r="B109" s="50" t="s">
        <v>100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>
        <f t="shared" si="8"/>
        <v>0</v>
      </c>
    </row>
    <row r="110" spans="1:16" ht="14.25">
      <c r="A110" s="142" t="s">
        <v>102</v>
      </c>
      <c r="B110" s="50" t="s">
        <v>100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>
        <v>170334</v>
      </c>
      <c r="P110" s="156">
        <f t="shared" si="8"/>
        <v>170334</v>
      </c>
    </row>
    <row r="111" spans="1:16" ht="14.25">
      <c r="A111" s="142" t="s">
        <v>103</v>
      </c>
      <c r="B111" s="50" t="s">
        <v>100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>
        <f t="shared" si="8"/>
        <v>0</v>
      </c>
    </row>
    <row r="112" spans="1:16" ht="14.25">
      <c r="A112" s="142" t="s">
        <v>104</v>
      </c>
      <c r="B112" s="50" t="s">
        <v>100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>
        <f t="shared" si="8"/>
        <v>0</v>
      </c>
    </row>
    <row r="113" spans="1:16" ht="14.25">
      <c r="A113" s="137" t="s">
        <v>416</v>
      </c>
      <c r="B113" s="6" t="s">
        <v>105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>
        <v>311300</v>
      </c>
      <c r="P113" s="156">
        <f t="shared" si="8"/>
        <v>311300</v>
      </c>
    </row>
    <row r="114" spans="1:16" ht="14.25">
      <c r="A114" s="142" t="s">
        <v>106</v>
      </c>
      <c r="B114" s="50" t="s">
        <v>105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>
        <f t="shared" si="8"/>
        <v>0</v>
      </c>
    </row>
    <row r="115" spans="1:16" ht="14.25">
      <c r="A115" s="142" t="s">
        <v>107</v>
      </c>
      <c r="B115" s="50" t="s">
        <v>105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>
        <f t="shared" si="8"/>
        <v>0</v>
      </c>
    </row>
    <row r="116" spans="1:16" ht="27" customHeight="1">
      <c r="A116" s="142" t="s">
        <v>108</v>
      </c>
      <c r="B116" s="50" t="s">
        <v>105</v>
      </c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>
        <f t="shared" si="8"/>
        <v>0</v>
      </c>
    </row>
    <row r="117" spans="1:16" ht="14.25">
      <c r="A117" s="142" t="s">
        <v>109</v>
      </c>
      <c r="B117" s="50" t="s">
        <v>105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>
        <f t="shared" si="8"/>
        <v>0</v>
      </c>
    </row>
    <row r="118" spans="1:16" ht="14.25">
      <c r="A118" s="142" t="s">
        <v>110</v>
      </c>
      <c r="B118" s="50" t="s">
        <v>105</v>
      </c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>
        <f aca="true" t="shared" si="9" ref="P118:P144">SUM(C118:O118)</f>
        <v>0</v>
      </c>
    </row>
    <row r="119" spans="1:16" ht="14.25">
      <c r="A119" s="142" t="s">
        <v>111</v>
      </c>
      <c r="B119" s="50" t="s">
        <v>105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>
        <f t="shared" si="9"/>
        <v>0</v>
      </c>
    </row>
    <row r="120" spans="1:16" ht="14.25">
      <c r="A120" s="142" t="s">
        <v>112</v>
      </c>
      <c r="B120" s="50" t="s">
        <v>105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>
        <f t="shared" si="9"/>
        <v>0</v>
      </c>
    </row>
    <row r="121" spans="1:16" ht="14.25">
      <c r="A121" s="142" t="s">
        <v>113</v>
      </c>
      <c r="B121" s="50" t="s">
        <v>105</v>
      </c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>
        <v>311300</v>
      </c>
      <c r="P121" s="156">
        <f t="shared" si="9"/>
        <v>311300</v>
      </c>
    </row>
    <row r="122" spans="1:16" ht="14.25">
      <c r="A122" s="142" t="s">
        <v>114</v>
      </c>
      <c r="B122" s="50" t="s">
        <v>105</v>
      </c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>
        <f t="shared" si="9"/>
        <v>0</v>
      </c>
    </row>
    <row r="123" spans="1:16" ht="14.25">
      <c r="A123" s="142" t="s">
        <v>115</v>
      </c>
      <c r="B123" s="50" t="s">
        <v>105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>
        <f t="shared" si="9"/>
        <v>0</v>
      </c>
    </row>
    <row r="124" spans="1:16" ht="14.25">
      <c r="A124" s="142" t="s">
        <v>116</v>
      </c>
      <c r="B124" s="50" t="s">
        <v>105</v>
      </c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>
        <f t="shared" si="9"/>
        <v>0</v>
      </c>
    </row>
    <row r="125" spans="1:16" ht="14.25">
      <c r="A125" s="142" t="s">
        <v>117</v>
      </c>
      <c r="B125" s="50" t="s">
        <v>105</v>
      </c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>
        <f t="shared" si="9"/>
        <v>0</v>
      </c>
    </row>
    <row r="126" spans="1:16" ht="14.25">
      <c r="A126" s="142" t="s">
        <v>118</v>
      </c>
      <c r="B126" s="50" t="s">
        <v>105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>
        <f t="shared" si="9"/>
        <v>0</v>
      </c>
    </row>
    <row r="127" spans="1:16" ht="14.25">
      <c r="A127" s="142" t="s">
        <v>119</v>
      </c>
      <c r="B127" s="50" t="s">
        <v>105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>
        <f t="shared" si="9"/>
        <v>0</v>
      </c>
    </row>
    <row r="128" spans="1:16" ht="14.25">
      <c r="A128" s="142" t="s">
        <v>120</v>
      </c>
      <c r="B128" s="50" t="s">
        <v>105</v>
      </c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>
        <f t="shared" si="9"/>
        <v>0</v>
      </c>
    </row>
    <row r="129" spans="1:16" ht="14.25">
      <c r="A129" s="138" t="s">
        <v>388</v>
      </c>
      <c r="B129" s="10" t="s">
        <v>121</v>
      </c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21">
        <f>O113+O108+O107+O106+O103</f>
        <v>14681982</v>
      </c>
      <c r="P129" s="121">
        <f t="shared" si="9"/>
        <v>14681982</v>
      </c>
    </row>
    <row r="130" spans="1:16" ht="14.25">
      <c r="A130" s="137" t="s">
        <v>418</v>
      </c>
      <c r="B130" s="5" t="s">
        <v>122</v>
      </c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>
        <f t="shared" si="9"/>
        <v>0</v>
      </c>
    </row>
    <row r="131" spans="1:16" ht="14.25">
      <c r="A131" s="137" t="s">
        <v>417</v>
      </c>
      <c r="B131" s="5" t="s">
        <v>122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>
        <f t="shared" si="9"/>
        <v>0</v>
      </c>
    </row>
    <row r="132" spans="1:16" ht="14.25">
      <c r="A132" s="137" t="s">
        <v>419</v>
      </c>
      <c r="B132" s="5" t="s">
        <v>122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>
        <f t="shared" si="9"/>
        <v>0</v>
      </c>
    </row>
    <row r="133" spans="1:16" ht="14.25">
      <c r="A133" s="137" t="s">
        <v>420</v>
      </c>
      <c r="B133" s="5" t="s">
        <v>122</v>
      </c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>
        <f t="shared" si="9"/>
        <v>0</v>
      </c>
    </row>
    <row r="134" spans="1:16" ht="14.25">
      <c r="A134" s="137" t="s">
        <v>421</v>
      </c>
      <c r="B134" s="5" t="s">
        <v>122</v>
      </c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>
        <f t="shared" si="9"/>
        <v>0</v>
      </c>
    </row>
    <row r="135" spans="1:16" ht="30" customHeight="1">
      <c r="A135" s="137" t="s">
        <v>422</v>
      </c>
      <c r="B135" s="5" t="s">
        <v>122</v>
      </c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>
        <f t="shared" si="9"/>
        <v>0</v>
      </c>
    </row>
    <row r="136" spans="1:16" ht="14.25">
      <c r="A136" s="137" t="s">
        <v>423</v>
      </c>
      <c r="B136" s="5" t="s">
        <v>122</v>
      </c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>
        <f t="shared" si="9"/>
        <v>0</v>
      </c>
    </row>
    <row r="137" spans="1:16" ht="14.25">
      <c r="A137" s="137" t="s">
        <v>424</v>
      </c>
      <c r="B137" s="5" t="s">
        <v>122</v>
      </c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>
        <f t="shared" si="9"/>
        <v>0</v>
      </c>
    </row>
    <row r="138" spans="1:16" ht="14.25">
      <c r="A138" s="137" t="s">
        <v>425</v>
      </c>
      <c r="B138" s="5" t="s">
        <v>122</v>
      </c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>
        <f t="shared" si="9"/>
        <v>0</v>
      </c>
    </row>
    <row r="139" spans="1:16" ht="14.25">
      <c r="A139" s="137" t="s">
        <v>426</v>
      </c>
      <c r="B139" s="5" t="s">
        <v>122</v>
      </c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>
        <f t="shared" si="9"/>
        <v>0</v>
      </c>
    </row>
    <row r="140" spans="1:16" ht="30" customHeight="1">
      <c r="A140" s="137" t="s">
        <v>427</v>
      </c>
      <c r="B140" s="5" t="s">
        <v>122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>
        <f t="shared" si="9"/>
        <v>0</v>
      </c>
    </row>
    <row r="141" spans="1:16" ht="14.25">
      <c r="A141" s="137" t="s">
        <v>428</v>
      </c>
      <c r="B141" s="5" t="s">
        <v>122</v>
      </c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>
        <v>289537</v>
      </c>
      <c r="P141" s="156">
        <f t="shared" si="9"/>
        <v>289537</v>
      </c>
    </row>
    <row r="142" spans="1:16" ht="14.25">
      <c r="A142" s="137" t="s">
        <v>979</v>
      </c>
      <c r="B142" s="5" t="s">
        <v>122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>
        <v>310000</v>
      </c>
      <c r="P142" s="156">
        <f t="shared" si="9"/>
        <v>310000</v>
      </c>
    </row>
    <row r="143" spans="1:16" ht="14.25">
      <c r="A143" s="137" t="s">
        <v>952</v>
      </c>
      <c r="B143" s="5" t="s">
        <v>122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>
        <f t="shared" si="9"/>
        <v>0</v>
      </c>
    </row>
    <row r="144" spans="1:16" ht="14.25">
      <c r="A144" s="138" t="s">
        <v>363</v>
      </c>
      <c r="B144" s="10" t="s">
        <v>122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21">
        <f>SUM(O130:O143)</f>
        <v>599537</v>
      </c>
      <c r="P144" s="121">
        <f t="shared" si="9"/>
        <v>599537</v>
      </c>
    </row>
    <row r="145" spans="1:16" s="263" customFormat="1" ht="14.25">
      <c r="A145" s="275" t="s">
        <v>389</v>
      </c>
      <c r="B145" s="259" t="s">
        <v>123</v>
      </c>
      <c r="C145" s="285">
        <f>C144+C129+C102+C93+C92+C91</f>
        <v>0</v>
      </c>
      <c r="D145" s="285"/>
      <c r="E145" s="285">
        <f aca="true" t="shared" si="10" ref="E145:P145">E144+E129+E102+E93+E92+E91</f>
        <v>0</v>
      </c>
      <c r="F145" s="285">
        <f t="shared" si="10"/>
        <v>0</v>
      </c>
      <c r="G145" s="285">
        <f t="shared" si="10"/>
        <v>0</v>
      </c>
      <c r="H145" s="285"/>
      <c r="I145" s="285">
        <f t="shared" si="10"/>
        <v>0</v>
      </c>
      <c r="J145" s="285"/>
      <c r="K145" s="285">
        <f t="shared" si="10"/>
        <v>0</v>
      </c>
      <c r="L145" s="285">
        <f t="shared" si="10"/>
        <v>0</v>
      </c>
      <c r="M145" s="285"/>
      <c r="N145" s="285">
        <f t="shared" si="10"/>
        <v>0</v>
      </c>
      <c r="O145" s="285">
        <f t="shared" si="10"/>
        <v>52551771</v>
      </c>
      <c r="P145" s="285">
        <f t="shared" si="10"/>
        <v>52551771</v>
      </c>
    </row>
    <row r="146" spans="1:16" ht="14.25">
      <c r="A146" s="139" t="s">
        <v>124</v>
      </c>
      <c r="B146" s="6" t="s">
        <v>125</v>
      </c>
      <c r="C146" s="156"/>
      <c r="D146" s="156"/>
      <c r="E146" s="156"/>
      <c r="F146" s="156"/>
      <c r="G146" s="156"/>
      <c r="H146" s="156"/>
      <c r="I146" s="156"/>
      <c r="J146" s="156">
        <v>8777179</v>
      </c>
      <c r="K146" s="156"/>
      <c r="L146" s="156"/>
      <c r="M146" s="156"/>
      <c r="N146" s="156"/>
      <c r="O146" s="156"/>
      <c r="P146" s="156">
        <f aca="true" t="shared" si="11" ref="P146:P175">SUM(C146:O146)</f>
        <v>8777179</v>
      </c>
    </row>
    <row r="147" spans="1:16" ht="14.25">
      <c r="A147" s="139" t="s">
        <v>364</v>
      </c>
      <c r="B147" s="6" t="s">
        <v>126</v>
      </c>
      <c r="C147" s="156"/>
      <c r="D147" s="156"/>
      <c r="E147" s="156"/>
      <c r="F147" s="156"/>
      <c r="G147" s="156"/>
      <c r="H147" s="156">
        <v>32985255</v>
      </c>
      <c r="I147" s="156"/>
      <c r="J147" s="156">
        <v>7389576</v>
      </c>
      <c r="K147" s="156"/>
      <c r="L147" s="156"/>
      <c r="M147" s="156"/>
      <c r="N147" s="156">
        <v>314961</v>
      </c>
      <c r="O147" s="156"/>
      <c r="P147" s="156">
        <f t="shared" si="11"/>
        <v>40689792</v>
      </c>
    </row>
    <row r="148" spans="1:16" ht="14.25">
      <c r="A148" s="142" t="s">
        <v>127</v>
      </c>
      <c r="B148" s="50" t="s">
        <v>126</v>
      </c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>
        <f t="shared" si="11"/>
        <v>0</v>
      </c>
    </row>
    <row r="149" spans="1:16" ht="14.25">
      <c r="A149" s="142" t="s">
        <v>128</v>
      </c>
      <c r="B149" s="50" t="s">
        <v>126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>
        <f t="shared" si="11"/>
        <v>0</v>
      </c>
    </row>
    <row r="150" spans="1:16" ht="14.25">
      <c r="A150" s="143" t="s">
        <v>365</v>
      </c>
      <c r="B150" s="6" t="s">
        <v>129</v>
      </c>
      <c r="C150" s="156"/>
      <c r="D150" s="156"/>
      <c r="E150" s="156"/>
      <c r="F150" s="156"/>
      <c r="G150" s="156"/>
      <c r="H150" s="156"/>
      <c r="I150" s="156"/>
      <c r="J150" s="156">
        <v>2858</v>
      </c>
      <c r="K150" s="156"/>
      <c r="L150" s="156"/>
      <c r="M150" s="156"/>
      <c r="N150" s="156"/>
      <c r="O150" s="156"/>
      <c r="P150" s="156">
        <f t="shared" si="11"/>
        <v>2858</v>
      </c>
    </row>
    <row r="151" spans="1:16" ht="14.25">
      <c r="A151" s="144" t="s">
        <v>816</v>
      </c>
      <c r="B151" s="51" t="s">
        <v>129</v>
      </c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>
        <f t="shared" si="11"/>
        <v>0</v>
      </c>
    </row>
    <row r="152" spans="1:16" ht="14.25">
      <c r="A152" s="143" t="s">
        <v>429</v>
      </c>
      <c r="B152" s="6" t="s">
        <v>130</v>
      </c>
      <c r="C152" s="156"/>
      <c r="D152" s="156">
        <v>180000</v>
      </c>
      <c r="E152" s="156">
        <v>65000</v>
      </c>
      <c r="F152" s="156"/>
      <c r="G152" s="156"/>
      <c r="H152" s="156">
        <v>7282931</v>
      </c>
      <c r="I152" s="156"/>
      <c r="J152" s="156">
        <v>5717716</v>
      </c>
      <c r="K152" s="156"/>
      <c r="L152" s="156"/>
      <c r="M152" s="156"/>
      <c r="N152" s="156"/>
      <c r="O152" s="156"/>
      <c r="P152" s="156">
        <f t="shared" si="11"/>
        <v>13245647</v>
      </c>
    </row>
    <row r="153" spans="1:16" ht="14.25">
      <c r="A153" s="144" t="s">
        <v>131</v>
      </c>
      <c r="B153" s="50" t="s">
        <v>130</v>
      </c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>
        <f t="shared" si="11"/>
        <v>0</v>
      </c>
    </row>
    <row r="154" spans="1:16" ht="14.25">
      <c r="A154" s="142" t="s">
        <v>132</v>
      </c>
      <c r="B154" s="50" t="s">
        <v>130</v>
      </c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>
        <f t="shared" si="11"/>
        <v>0</v>
      </c>
    </row>
    <row r="155" spans="1:16" ht="14.25">
      <c r="A155" s="142" t="s">
        <v>133</v>
      </c>
      <c r="B155" s="50" t="s">
        <v>130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>
        <f t="shared" si="11"/>
        <v>0</v>
      </c>
    </row>
    <row r="156" spans="1:16" ht="14.25">
      <c r="A156" s="142" t="s">
        <v>134</v>
      </c>
      <c r="B156" s="50" t="s">
        <v>130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>
        <f t="shared" si="11"/>
        <v>0</v>
      </c>
    </row>
    <row r="157" spans="1:16" ht="14.25">
      <c r="A157" s="142" t="s">
        <v>135</v>
      </c>
      <c r="B157" s="50" t="s">
        <v>130</v>
      </c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>
        <f t="shared" si="11"/>
        <v>0</v>
      </c>
    </row>
    <row r="158" spans="1:16" ht="14.25">
      <c r="A158" s="142" t="s">
        <v>136</v>
      </c>
      <c r="B158" s="50" t="s">
        <v>130</v>
      </c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>
        <f t="shared" si="11"/>
        <v>0</v>
      </c>
    </row>
    <row r="159" spans="1:16" ht="14.25">
      <c r="A159" s="143" t="s">
        <v>137</v>
      </c>
      <c r="B159" s="6" t="s">
        <v>138</v>
      </c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>
        <f t="shared" si="11"/>
        <v>0</v>
      </c>
    </row>
    <row r="160" spans="1:16" ht="14.25">
      <c r="A160" s="143" t="s">
        <v>139</v>
      </c>
      <c r="B160" s="6" t="s">
        <v>140</v>
      </c>
      <c r="C160" s="156"/>
      <c r="D160" s="156"/>
      <c r="E160" s="156"/>
      <c r="F160" s="156"/>
      <c r="G160" s="156"/>
      <c r="H160" s="156">
        <v>8906015</v>
      </c>
      <c r="I160" s="156"/>
      <c r="J160" s="156">
        <v>4259992</v>
      </c>
      <c r="K160" s="156"/>
      <c r="L160" s="156"/>
      <c r="M160" s="156"/>
      <c r="N160" s="156">
        <v>85039</v>
      </c>
      <c r="O160" s="156"/>
      <c r="P160" s="156">
        <f t="shared" si="11"/>
        <v>13251046</v>
      </c>
    </row>
    <row r="161" spans="1:16" ht="14.25">
      <c r="A161" s="143" t="s">
        <v>141</v>
      </c>
      <c r="B161" s="6" t="s">
        <v>142</v>
      </c>
      <c r="C161" s="156"/>
      <c r="D161" s="156"/>
      <c r="E161" s="156"/>
      <c r="F161" s="156"/>
      <c r="G161" s="156"/>
      <c r="H161" s="156"/>
      <c r="I161" s="156"/>
      <c r="J161" s="156">
        <v>17767000</v>
      </c>
      <c r="K161" s="156"/>
      <c r="L161" s="156"/>
      <c r="M161" s="156"/>
      <c r="N161" s="156"/>
      <c r="O161" s="156"/>
      <c r="P161" s="156">
        <f t="shared" si="11"/>
        <v>17767000</v>
      </c>
    </row>
    <row r="162" spans="1:16" ht="14.25">
      <c r="A162" s="139" t="s">
        <v>430</v>
      </c>
      <c r="B162" s="6" t="s">
        <v>143</v>
      </c>
      <c r="C162" s="156">
        <v>8776</v>
      </c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>
        <f t="shared" si="11"/>
        <v>8776</v>
      </c>
    </row>
    <row r="163" spans="1:16" ht="14.25">
      <c r="A163" s="144" t="s">
        <v>816</v>
      </c>
      <c r="B163" s="51" t="s">
        <v>143</v>
      </c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>
        <f t="shared" si="11"/>
        <v>0</v>
      </c>
    </row>
    <row r="164" spans="1:16" ht="14.25">
      <c r="A164" s="144" t="s">
        <v>144</v>
      </c>
      <c r="B164" s="51" t="s">
        <v>143</v>
      </c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>
        <f t="shared" si="11"/>
        <v>0</v>
      </c>
    </row>
    <row r="165" spans="1:16" ht="14.25">
      <c r="A165" s="144" t="s">
        <v>431</v>
      </c>
      <c r="B165" s="51" t="s">
        <v>143</v>
      </c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>
        <f t="shared" si="11"/>
        <v>0</v>
      </c>
    </row>
    <row r="166" spans="1:16" ht="14.25">
      <c r="A166" s="145" t="s">
        <v>917</v>
      </c>
      <c r="B166" s="6" t="s">
        <v>145</v>
      </c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>
        <f t="shared" si="11"/>
        <v>0</v>
      </c>
    </row>
    <row r="167" spans="1:16" ht="14.25">
      <c r="A167" s="142" t="s">
        <v>146</v>
      </c>
      <c r="B167" s="51" t="s">
        <v>145</v>
      </c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>
        <f t="shared" si="11"/>
        <v>0</v>
      </c>
    </row>
    <row r="168" spans="1:16" ht="14.25">
      <c r="A168" s="142" t="s">
        <v>147</v>
      </c>
      <c r="B168" s="51" t="s">
        <v>145</v>
      </c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>
        <f t="shared" si="11"/>
        <v>0</v>
      </c>
    </row>
    <row r="169" spans="1:16" ht="14.25">
      <c r="A169" s="142" t="s">
        <v>148</v>
      </c>
      <c r="B169" s="51" t="s">
        <v>145</v>
      </c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>
        <f t="shared" si="11"/>
        <v>0</v>
      </c>
    </row>
    <row r="170" spans="1:16" ht="14.25">
      <c r="A170" s="142" t="s">
        <v>149</v>
      </c>
      <c r="B170" s="51" t="s">
        <v>145</v>
      </c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>
        <f t="shared" si="11"/>
        <v>0</v>
      </c>
    </row>
    <row r="171" spans="1:16" ht="14.25">
      <c r="A171" s="146" t="s">
        <v>948</v>
      </c>
      <c r="B171" s="103" t="s">
        <v>150</v>
      </c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>
        <f t="shared" si="11"/>
        <v>0</v>
      </c>
    </row>
    <row r="172" spans="1:16" ht="14.25">
      <c r="A172" s="139" t="s">
        <v>432</v>
      </c>
      <c r="B172" s="6" t="s">
        <v>910</v>
      </c>
      <c r="C172" s="156">
        <v>5557347</v>
      </c>
      <c r="D172" s="156"/>
      <c r="E172" s="156"/>
      <c r="F172" s="156"/>
      <c r="G172" s="156"/>
      <c r="H172" s="156">
        <v>7500</v>
      </c>
      <c r="I172" s="156"/>
      <c r="J172" s="156">
        <v>2377802</v>
      </c>
      <c r="K172" s="156"/>
      <c r="L172" s="156">
        <v>504000</v>
      </c>
      <c r="M172" s="156"/>
      <c r="N172" s="156"/>
      <c r="O172" s="156"/>
      <c r="P172" s="156">
        <f t="shared" si="11"/>
        <v>8446649</v>
      </c>
    </row>
    <row r="173" spans="1:16" ht="14.25">
      <c r="A173" s="144" t="s">
        <v>151</v>
      </c>
      <c r="B173" s="51" t="s">
        <v>910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>
        <f t="shared" si="11"/>
        <v>0</v>
      </c>
    </row>
    <row r="174" spans="1:16" ht="40.5" customHeight="1">
      <c r="A174" s="142" t="s">
        <v>152</v>
      </c>
      <c r="B174" s="51" t="s">
        <v>910</v>
      </c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>
        <f t="shared" si="11"/>
        <v>0</v>
      </c>
    </row>
    <row r="175" spans="1:16" ht="14.25">
      <c r="A175" s="142" t="s">
        <v>950</v>
      </c>
      <c r="B175" s="51" t="s">
        <v>910</v>
      </c>
      <c r="C175" s="156">
        <v>3032615</v>
      </c>
      <c r="D175" s="156"/>
      <c r="E175" s="156"/>
      <c r="F175" s="156"/>
      <c r="G175" s="156"/>
      <c r="H175" s="156"/>
      <c r="I175" s="156"/>
      <c r="J175" s="156">
        <v>123477</v>
      </c>
      <c r="K175" s="156"/>
      <c r="L175" s="156"/>
      <c r="M175" s="156"/>
      <c r="N175" s="156"/>
      <c r="O175" s="156"/>
      <c r="P175" s="156">
        <f t="shared" si="11"/>
        <v>3156092</v>
      </c>
    </row>
    <row r="176" spans="1:16" s="263" customFormat="1" ht="14.25">
      <c r="A176" s="246" t="s">
        <v>433</v>
      </c>
      <c r="B176" s="259" t="s">
        <v>153</v>
      </c>
      <c r="C176" s="285">
        <f>SUM(C159+C172+C171+C166+C162+C160+C152+C150+C147+C146)</f>
        <v>5566123</v>
      </c>
      <c r="D176" s="285">
        <f>D146+D147+D150+D152+D159+D160+D161+D162+D166+D172</f>
        <v>180000</v>
      </c>
      <c r="E176" s="285">
        <f>E146+E147+E150+E152+E159+E160+E161+E162+E166+E172</f>
        <v>65000</v>
      </c>
      <c r="F176" s="285">
        <f>F146+F147+F150+F152+F159+F160+F161+F162+F166+F172</f>
        <v>0</v>
      </c>
      <c r="G176" s="285">
        <f aca="true" t="shared" si="12" ref="G176:N176">G146+G147+G150+G152+G159+G160+G161+G162+G166+G172</f>
        <v>0</v>
      </c>
      <c r="H176" s="285">
        <f t="shared" si="12"/>
        <v>49181701</v>
      </c>
      <c r="I176" s="285">
        <f t="shared" si="12"/>
        <v>0</v>
      </c>
      <c r="J176" s="285">
        <f t="shared" si="12"/>
        <v>46292123</v>
      </c>
      <c r="K176" s="285">
        <f t="shared" si="12"/>
        <v>0</v>
      </c>
      <c r="L176" s="285">
        <f t="shared" si="12"/>
        <v>504000</v>
      </c>
      <c r="M176" s="285"/>
      <c r="N176" s="285">
        <f t="shared" si="12"/>
        <v>400000</v>
      </c>
      <c r="O176" s="285"/>
      <c r="P176" s="285">
        <f>P146+P147+P150+P152+P159+P160+P161+P162+P166+P172</f>
        <v>102188947</v>
      </c>
    </row>
    <row r="177" spans="1:16" ht="14.25">
      <c r="A177" s="141" t="s">
        <v>434</v>
      </c>
      <c r="B177" s="10" t="s">
        <v>154</v>
      </c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>
        <f aca="true" t="shared" si="13" ref="P177:P184">SUM(C177:O177)</f>
        <v>0</v>
      </c>
    </row>
    <row r="178" spans="1:16" ht="14.25">
      <c r="A178" s="142" t="s">
        <v>155</v>
      </c>
      <c r="B178" s="51" t="s">
        <v>154</v>
      </c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>
        <f t="shared" si="13"/>
        <v>0</v>
      </c>
    </row>
    <row r="179" spans="1:16" ht="14.25">
      <c r="A179" s="141" t="s">
        <v>435</v>
      </c>
      <c r="B179" s="10" t="s">
        <v>156</v>
      </c>
      <c r="C179" s="156"/>
      <c r="D179" s="156"/>
      <c r="E179" s="156"/>
      <c r="F179" s="156"/>
      <c r="G179" s="156"/>
      <c r="H179" s="156"/>
      <c r="I179" s="156"/>
      <c r="J179" s="156"/>
      <c r="K179" s="156">
        <v>4450000</v>
      </c>
      <c r="L179" s="156"/>
      <c r="M179" s="156"/>
      <c r="N179" s="156"/>
      <c r="O179" s="156"/>
      <c r="P179" s="156">
        <f t="shared" si="13"/>
        <v>4450000</v>
      </c>
    </row>
    <row r="180" spans="1:16" ht="14.25">
      <c r="A180" s="142" t="s">
        <v>157</v>
      </c>
      <c r="B180" s="51" t="s">
        <v>156</v>
      </c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>
        <f t="shared" si="13"/>
        <v>0</v>
      </c>
    </row>
    <row r="181" spans="1:16" ht="14.25">
      <c r="A181" s="141" t="s">
        <v>158</v>
      </c>
      <c r="B181" s="10" t="s">
        <v>159</v>
      </c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>
        <f t="shared" si="13"/>
        <v>0</v>
      </c>
    </row>
    <row r="182" spans="1:16" ht="14.25">
      <c r="A182" s="141" t="s">
        <v>436</v>
      </c>
      <c r="B182" s="10" t="s">
        <v>160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>
        <f t="shared" si="13"/>
        <v>0</v>
      </c>
    </row>
    <row r="183" spans="1:16" ht="14.25">
      <c r="A183" s="142" t="s">
        <v>161</v>
      </c>
      <c r="B183" s="51" t="s">
        <v>160</v>
      </c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>
        <f t="shared" si="13"/>
        <v>0</v>
      </c>
    </row>
    <row r="184" spans="1:16" ht="14.25">
      <c r="A184" s="141" t="s">
        <v>162</v>
      </c>
      <c r="B184" s="10" t="s">
        <v>163</v>
      </c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>
        <f t="shared" si="13"/>
        <v>0</v>
      </c>
    </row>
    <row r="185" spans="1:16" s="263" customFormat="1" ht="14.25">
      <c r="A185" s="275" t="s">
        <v>391</v>
      </c>
      <c r="B185" s="259" t="s">
        <v>164</v>
      </c>
      <c r="C185" s="286">
        <f>C177+C179+C181+C182+C184</f>
        <v>0</v>
      </c>
      <c r="D185" s="286">
        <f>D177+D179+D181+D182+D184</f>
        <v>0</v>
      </c>
      <c r="E185" s="286">
        <f>E177+E179+E181+E182+E184</f>
        <v>0</v>
      </c>
      <c r="F185" s="286">
        <f>F177+F179+F181+F182+F184</f>
        <v>0</v>
      </c>
      <c r="G185" s="286">
        <f>G177+G179+G181+G182+G184</f>
        <v>0</v>
      </c>
      <c r="H185" s="286">
        <f aca="true" t="shared" si="14" ref="H185:P185">H177+H179+H181+H182+H184</f>
        <v>0</v>
      </c>
      <c r="I185" s="286">
        <f t="shared" si="14"/>
        <v>0</v>
      </c>
      <c r="J185" s="286">
        <f t="shared" si="14"/>
        <v>0</v>
      </c>
      <c r="K185" s="286">
        <f t="shared" si="14"/>
        <v>4450000</v>
      </c>
      <c r="L185" s="286">
        <f t="shared" si="14"/>
        <v>0</v>
      </c>
      <c r="M185" s="286"/>
      <c r="N185" s="286">
        <f t="shared" si="14"/>
        <v>0</v>
      </c>
      <c r="O185" s="286"/>
      <c r="P185" s="286">
        <f t="shared" si="14"/>
        <v>4450000</v>
      </c>
    </row>
    <row r="186" spans="1:16" ht="25.5" customHeight="1">
      <c r="A186" s="141" t="s">
        <v>165</v>
      </c>
      <c r="B186" s="10" t="s">
        <v>166</v>
      </c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>
        <f aca="true" t="shared" si="15" ref="P186:P196">SUM(C186:O186)</f>
        <v>0</v>
      </c>
    </row>
    <row r="187" spans="1:16" ht="14.25">
      <c r="A187" s="139" t="s">
        <v>507</v>
      </c>
      <c r="B187" s="5" t="s">
        <v>913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>
        <f t="shared" si="15"/>
        <v>0</v>
      </c>
    </row>
    <row r="188" spans="1:16" ht="14.25">
      <c r="A188" s="139" t="s">
        <v>508</v>
      </c>
      <c r="B188" s="5" t="s">
        <v>913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>
        <f t="shared" si="15"/>
        <v>0</v>
      </c>
    </row>
    <row r="189" spans="1:16" ht="14.25">
      <c r="A189" s="139" t="s">
        <v>516</v>
      </c>
      <c r="B189" s="5" t="s">
        <v>913</v>
      </c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>
        <f t="shared" si="15"/>
        <v>0</v>
      </c>
    </row>
    <row r="190" spans="1:16" ht="14.25">
      <c r="A190" s="137" t="s">
        <v>515</v>
      </c>
      <c r="B190" s="5" t="s">
        <v>913</v>
      </c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>
        <f t="shared" si="15"/>
        <v>0</v>
      </c>
    </row>
    <row r="191" spans="1:16" ht="14.25">
      <c r="A191" s="137" t="s">
        <v>514</v>
      </c>
      <c r="B191" s="5" t="s">
        <v>913</v>
      </c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>
        <f t="shared" si="15"/>
        <v>0</v>
      </c>
    </row>
    <row r="192" spans="1:16" ht="14.25">
      <c r="A192" s="137" t="s">
        <v>513</v>
      </c>
      <c r="B192" s="5" t="s">
        <v>913</v>
      </c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>
        <f t="shared" si="15"/>
        <v>0</v>
      </c>
    </row>
    <row r="193" spans="1:16" ht="14.25">
      <c r="A193" s="139" t="s">
        <v>512</v>
      </c>
      <c r="B193" s="5" t="s">
        <v>913</v>
      </c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>
        <f t="shared" si="15"/>
        <v>0</v>
      </c>
    </row>
    <row r="194" spans="1:16" ht="14.25">
      <c r="A194" s="139" t="s">
        <v>517</v>
      </c>
      <c r="B194" s="5" t="s">
        <v>913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>
        <f t="shared" si="15"/>
        <v>0</v>
      </c>
    </row>
    <row r="195" spans="1:16" ht="14.25">
      <c r="A195" s="139" t="s">
        <v>509</v>
      </c>
      <c r="B195" s="5" t="s">
        <v>913</v>
      </c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>
        <f t="shared" si="15"/>
        <v>0</v>
      </c>
    </row>
    <row r="196" spans="1:16" ht="14.25">
      <c r="A196" s="139" t="s">
        <v>510</v>
      </c>
      <c r="B196" s="5" t="s">
        <v>913</v>
      </c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>
        <f t="shared" si="15"/>
        <v>0</v>
      </c>
    </row>
    <row r="197" spans="1:16" ht="25.5" customHeight="1">
      <c r="A197" s="138" t="s">
        <v>437</v>
      </c>
      <c r="B197" s="10" t="s">
        <v>913</v>
      </c>
      <c r="C197" s="156">
        <f>SUM(C187:C196)</f>
        <v>0</v>
      </c>
      <c r="D197" s="156">
        <f aca="true" t="shared" si="16" ref="D197:P197">SUM(D187:D196)</f>
        <v>0</v>
      </c>
      <c r="E197" s="156">
        <f t="shared" si="16"/>
        <v>0</v>
      </c>
      <c r="F197" s="156">
        <f t="shared" si="16"/>
        <v>0</v>
      </c>
      <c r="G197" s="156">
        <f t="shared" si="16"/>
        <v>0</v>
      </c>
      <c r="H197" s="156">
        <f t="shared" si="16"/>
        <v>0</v>
      </c>
      <c r="I197" s="156">
        <f t="shared" si="16"/>
        <v>0</v>
      </c>
      <c r="J197" s="156">
        <f t="shared" si="16"/>
        <v>0</v>
      </c>
      <c r="K197" s="156">
        <f t="shared" si="16"/>
        <v>0</v>
      </c>
      <c r="L197" s="156">
        <f t="shared" si="16"/>
        <v>0</v>
      </c>
      <c r="M197" s="156"/>
      <c r="N197" s="156">
        <f t="shared" si="16"/>
        <v>0</v>
      </c>
      <c r="O197" s="156"/>
      <c r="P197" s="156">
        <f t="shared" si="16"/>
        <v>0</v>
      </c>
    </row>
    <row r="198" spans="1:16" ht="14.25">
      <c r="A198" s="139" t="s">
        <v>507</v>
      </c>
      <c r="B198" s="5" t="s">
        <v>911</v>
      </c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>
        <f aca="true" t="shared" si="17" ref="P198:P208">SUM(C198:O198)</f>
        <v>0</v>
      </c>
    </row>
    <row r="199" spans="1:16" ht="14.25">
      <c r="A199" s="139" t="s">
        <v>508</v>
      </c>
      <c r="B199" s="5" t="s">
        <v>911</v>
      </c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>
        <f t="shared" si="17"/>
        <v>0</v>
      </c>
    </row>
    <row r="200" spans="1:16" ht="14.25">
      <c r="A200" s="139" t="s">
        <v>516</v>
      </c>
      <c r="B200" s="5" t="s">
        <v>911</v>
      </c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>
        <f t="shared" si="17"/>
        <v>0</v>
      </c>
    </row>
    <row r="201" spans="1:16" ht="14.25">
      <c r="A201" s="137" t="s">
        <v>515</v>
      </c>
      <c r="B201" s="5" t="s">
        <v>911</v>
      </c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>
        <f t="shared" si="17"/>
        <v>0</v>
      </c>
    </row>
    <row r="202" spans="1:16" ht="14.25">
      <c r="A202" s="137" t="s">
        <v>514</v>
      </c>
      <c r="B202" s="5" t="s">
        <v>911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>
        <f t="shared" si="17"/>
        <v>0</v>
      </c>
    </row>
    <row r="203" spans="1:16" ht="14.25">
      <c r="A203" s="137" t="s">
        <v>513</v>
      </c>
      <c r="B203" s="5" t="s">
        <v>911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>
        <f t="shared" si="17"/>
        <v>0</v>
      </c>
    </row>
    <row r="204" spans="1:16" ht="14.25">
      <c r="A204" s="139" t="s">
        <v>512</v>
      </c>
      <c r="B204" s="5" t="s">
        <v>911</v>
      </c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>
        <f t="shared" si="17"/>
        <v>0</v>
      </c>
    </row>
    <row r="205" spans="1:16" ht="14.25">
      <c r="A205" s="139" t="s">
        <v>511</v>
      </c>
      <c r="B205" s="5" t="s">
        <v>911</v>
      </c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>
        <f t="shared" si="17"/>
        <v>0</v>
      </c>
    </row>
    <row r="206" spans="1:16" ht="14.25">
      <c r="A206" s="139" t="s">
        <v>509</v>
      </c>
      <c r="B206" s="5" t="s">
        <v>911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>
        <f t="shared" si="17"/>
        <v>0</v>
      </c>
    </row>
    <row r="207" spans="1:16" ht="14.25">
      <c r="A207" s="139" t="s">
        <v>510</v>
      </c>
      <c r="B207" s="5" t="s">
        <v>911</v>
      </c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>
        <f t="shared" si="17"/>
        <v>0</v>
      </c>
    </row>
    <row r="208" spans="1:16" ht="14.25">
      <c r="A208" s="141" t="s">
        <v>438</v>
      </c>
      <c r="B208" s="10" t="s">
        <v>911</v>
      </c>
      <c r="C208" s="156">
        <f>SUM(C198:C207)</f>
        <v>0</v>
      </c>
      <c r="D208" s="156">
        <f aca="true" t="shared" si="18" ref="D208:O208">SUM(D198:D207)</f>
        <v>0</v>
      </c>
      <c r="E208" s="156">
        <f t="shared" si="18"/>
        <v>0</v>
      </c>
      <c r="F208" s="156">
        <f t="shared" si="18"/>
        <v>0</v>
      </c>
      <c r="G208" s="156">
        <f t="shared" si="18"/>
        <v>0</v>
      </c>
      <c r="H208" s="156">
        <f t="shared" si="18"/>
        <v>0</v>
      </c>
      <c r="I208" s="156">
        <f t="shared" si="18"/>
        <v>0</v>
      </c>
      <c r="J208" s="156">
        <f t="shared" si="18"/>
        <v>0</v>
      </c>
      <c r="K208" s="156">
        <f t="shared" si="18"/>
        <v>0</v>
      </c>
      <c r="L208" s="156">
        <f>SUM(L198:L207)</f>
        <v>0</v>
      </c>
      <c r="M208" s="156"/>
      <c r="N208" s="156">
        <f t="shared" si="18"/>
        <v>0</v>
      </c>
      <c r="O208" s="156">
        <f t="shared" si="18"/>
        <v>0</v>
      </c>
      <c r="P208" s="156">
        <f t="shared" si="17"/>
        <v>0</v>
      </c>
    </row>
    <row r="209" spans="1:16" s="263" customFormat="1" ht="14.25">
      <c r="A209" s="275" t="s">
        <v>392</v>
      </c>
      <c r="B209" s="259" t="s">
        <v>167</v>
      </c>
      <c r="C209" s="286">
        <f>C208+C197+C186</f>
        <v>0</v>
      </c>
      <c r="D209" s="286">
        <f>D208+D197+D186</f>
        <v>0</v>
      </c>
      <c r="E209" s="286">
        <f>E208+E197+E186</f>
        <v>0</v>
      </c>
      <c r="F209" s="286">
        <f>F208+F197+F186</f>
        <v>0</v>
      </c>
      <c r="G209" s="286">
        <f>G208+G197+G186</f>
        <v>0</v>
      </c>
      <c r="H209" s="286">
        <f aca="true" t="shared" si="19" ref="H209:P209">H208+H197+H186</f>
        <v>0</v>
      </c>
      <c r="I209" s="286">
        <f t="shared" si="19"/>
        <v>0</v>
      </c>
      <c r="J209" s="286">
        <f t="shared" si="19"/>
        <v>0</v>
      </c>
      <c r="K209" s="286">
        <f t="shared" si="19"/>
        <v>0</v>
      </c>
      <c r="L209" s="286">
        <f t="shared" si="19"/>
        <v>0</v>
      </c>
      <c r="M209" s="286"/>
      <c r="N209" s="286">
        <f t="shared" si="19"/>
        <v>0</v>
      </c>
      <c r="O209" s="286"/>
      <c r="P209" s="286">
        <f t="shared" si="19"/>
        <v>0</v>
      </c>
    </row>
    <row r="210" spans="1:16" ht="25.5" customHeight="1">
      <c r="A210" s="141" t="s">
        <v>168</v>
      </c>
      <c r="B210" s="10" t="s">
        <v>169</v>
      </c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>
        <f aca="true" t="shared" si="20" ref="P210:P220">SUM(C210:O210)</f>
        <v>0</v>
      </c>
    </row>
    <row r="211" spans="1:16" ht="14.25">
      <c r="A211" s="139" t="s">
        <v>507</v>
      </c>
      <c r="B211" s="5" t="s">
        <v>914</v>
      </c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>
        <f t="shared" si="20"/>
        <v>0</v>
      </c>
    </row>
    <row r="212" spans="1:16" ht="14.25">
      <c r="A212" s="139" t="s">
        <v>508</v>
      </c>
      <c r="B212" s="5" t="s">
        <v>914</v>
      </c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>
        <f t="shared" si="20"/>
        <v>0</v>
      </c>
    </row>
    <row r="213" spans="1:16" ht="14.25">
      <c r="A213" s="139" t="s">
        <v>516</v>
      </c>
      <c r="B213" s="5" t="s">
        <v>914</v>
      </c>
      <c r="C213" s="156">
        <v>67200</v>
      </c>
      <c r="D213" s="156"/>
      <c r="E213" s="156"/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>
        <f t="shared" si="20"/>
        <v>67200</v>
      </c>
    </row>
    <row r="214" spans="1:16" ht="14.25">
      <c r="A214" s="137" t="s">
        <v>515</v>
      </c>
      <c r="B214" s="5" t="s">
        <v>914</v>
      </c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>
        <f t="shared" si="20"/>
        <v>0</v>
      </c>
    </row>
    <row r="215" spans="1:16" ht="14.25">
      <c r="A215" s="137" t="s">
        <v>514</v>
      </c>
      <c r="B215" s="5" t="s">
        <v>914</v>
      </c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>
        <f t="shared" si="20"/>
        <v>0</v>
      </c>
    </row>
    <row r="216" spans="1:16" ht="14.25">
      <c r="A216" s="137" t="s">
        <v>513</v>
      </c>
      <c r="B216" s="5" t="s">
        <v>914</v>
      </c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>
        <f t="shared" si="20"/>
        <v>0</v>
      </c>
    </row>
    <row r="217" spans="1:16" ht="14.25">
      <c r="A217" s="139" t="s">
        <v>512</v>
      </c>
      <c r="B217" s="5" t="s">
        <v>914</v>
      </c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>
        <f t="shared" si="20"/>
        <v>0</v>
      </c>
    </row>
    <row r="218" spans="1:16" ht="14.25">
      <c r="A218" s="139" t="s">
        <v>517</v>
      </c>
      <c r="B218" s="5" t="s">
        <v>914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>
        <f t="shared" si="20"/>
        <v>0</v>
      </c>
    </row>
    <row r="219" spans="1:16" ht="14.25">
      <c r="A219" s="139" t="s">
        <v>509</v>
      </c>
      <c r="B219" s="5" t="s">
        <v>914</v>
      </c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>
        <f t="shared" si="20"/>
        <v>0</v>
      </c>
    </row>
    <row r="220" spans="1:16" ht="14.25">
      <c r="A220" s="139" t="s">
        <v>510</v>
      </c>
      <c r="B220" s="5" t="s">
        <v>914</v>
      </c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>
        <f t="shared" si="20"/>
        <v>0</v>
      </c>
    </row>
    <row r="221" spans="1:16" ht="25.5" customHeight="1">
      <c r="A221" s="138" t="s">
        <v>439</v>
      </c>
      <c r="B221" s="10" t="s">
        <v>914</v>
      </c>
      <c r="C221" s="121">
        <f>SUM(C212:C220)</f>
        <v>67200</v>
      </c>
      <c r="D221" s="121">
        <f aca="true" t="shared" si="21" ref="D221:P221">SUM(D212:D220)</f>
        <v>0</v>
      </c>
      <c r="E221" s="121">
        <f t="shared" si="21"/>
        <v>0</v>
      </c>
      <c r="F221" s="121">
        <f t="shared" si="21"/>
        <v>0</v>
      </c>
      <c r="G221" s="121">
        <f t="shared" si="21"/>
        <v>0</v>
      </c>
      <c r="H221" s="121">
        <f t="shared" si="21"/>
        <v>0</v>
      </c>
      <c r="I221" s="121">
        <f t="shared" si="21"/>
        <v>0</v>
      </c>
      <c r="J221" s="121">
        <f t="shared" si="21"/>
        <v>0</v>
      </c>
      <c r="K221" s="121">
        <f t="shared" si="21"/>
        <v>0</v>
      </c>
      <c r="L221" s="121">
        <f t="shared" si="21"/>
        <v>0</v>
      </c>
      <c r="M221" s="121"/>
      <c r="N221" s="121">
        <f t="shared" si="21"/>
        <v>0</v>
      </c>
      <c r="O221" s="121"/>
      <c r="P221" s="121">
        <f t="shared" si="21"/>
        <v>67200</v>
      </c>
    </row>
    <row r="222" spans="1:16" ht="14.25">
      <c r="A222" s="139" t="s">
        <v>507</v>
      </c>
      <c r="B222" s="5" t="s">
        <v>915</v>
      </c>
      <c r="C222" s="156"/>
      <c r="D222" s="156"/>
      <c r="E222" s="156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>
        <f aca="true" t="shared" si="22" ref="P222:P231">SUM(C222:O222)</f>
        <v>0</v>
      </c>
    </row>
    <row r="223" spans="1:16" ht="14.25">
      <c r="A223" s="139" t="s">
        <v>508</v>
      </c>
      <c r="B223" s="5" t="s">
        <v>915</v>
      </c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>
        <f t="shared" si="22"/>
        <v>0</v>
      </c>
    </row>
    <row r="224" spans="1:16" ht="14.25">
      <c r="A224" s="139" t="s">
        <v>516</v>
      </c>
      <c r="B224" s="5" t="s">
        <v>915</v>
      </c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>
        <v>500000</v>
      </c>
      <c r="N224" s="156"/>
      <c r="O224" s="156"/>
      <c r="P224" s="156">
        <f t="shared" si="22"/>
        <v>500000</v>
      </c>
    </row>
    <row r="225" spans="1:16" ht="14.25">
      <c r="A225" s="137" t="s">
        <v>515</v>
      </c>
      <c r="B225" s="5" t="s">
        <v>915</v>
      </c>
      <c r="C225" s="156"/>
      <c r="D225" s="156"/>
      <c r="E225" s="156"/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>
        <f t="shared" si="22"/>
        <v>0</v>
      </c>
    </row>
    <row r="226" spans="1:16" ht="14.25">
      <c r="A226" s="137" t="s">
        <v>514</v>
      </c>
      <c r="B226" s="5" t="s">
        <v>915</v>
      </c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>
        <f t="shared" si="22"/>
        <v>0</v>
      </c>
    </row>
    <row r="227" spans="1:16" ht="14.25">
      <c r="A227" s="137" t="s">
        <v>513</v>
      </c>
      <c r="B227" s="5" t="s">
        <v>915</v>
      </c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>
        <f t="shared" si="22"/>
        <v>0</v>
      </c>
    </row>
    <row r="228" spans="1:16" ht="14.25">
      <c r="A228" s="139" t="s">
        <v>512</v>
      </c>
      <c r="B228" s="5" t="s">
        <v>915</v>
      </c>
      <c r="C228" s="156"/>
      <c r="D228" s="156"/>
      <c r="E228" s="15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>
        <f t="shared" si="22"/>
        <v>0</v>
      </c>
    </row>
    <row r="229" spans="1:16" ht="14.25">
      <c r="A229" s="139" t="s">
        <v>511</v>
      </c>
      <c r="B229" s="5" t="s">
        <v>915</v>
      </c>
      <c r="C229" s="156"/>
      <c r="D229" s="156"/>
      <c r="E229" s="156"/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>
        <f t="shared" si="22"/>
        <v>0</v>
      </c>
    </row>
    <row r="230" spans="1:16" ht="14.25">
      <c r="A230" s="139" t="s">
        <v>509</v>
      </c>
      <c r="B230" s="5" t="s">
        <v>915</v>
      </c>
      <c r="C230" s="156"/>
      <c r="D230" s="156"/>
      <c r="E230" s="156"/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>
        <f t="shared" si="22"/>
        <v>0</v>
      </c>
    </row>
    <row r="231" spans="1:16" ht="14.25">
      <c r="A231" s="139" t="s">
        <v>510</v>
      </c>
      <c r="B231" s="5" t="s">
        <v>915</v>
      </c>
      <c r="C231" s="156"/>
      <c r="D231" s="156"/>
      <c r="E231" s="156"/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>
        <f t="shared" si="22"/>
        <v>0</v>
      </c>
    </row>
    <row r="232" spans="1:16" ht="14.25">
      <c r="A232" s="141" t="s">
        <v>440</v>
      </c>
      <c r="B232" s="10" t="s">
        <v>915</v>
      </c>
      <c r="C232" s="156">
        <f>SUM(C222:C231)</f>
        <v>0</v>
      </c>
      <c r="D232" s="156"/>
      <c r="E232" s="156">
        <f aca="true" t="shared" si="23" ref="E232:P232">SUM(E222:E231)</f>
        <v>0</v>
      </c>
      <c r="F232" s="156"/>
      <c r="G232" s="156">
        <f t="shared" si="23"/>
        <v>0</v>
      </c>
      <c r="H232" s="156">
        <f t="shared" si="23"/>
        <v>0</v>
      </c>
      <c r="I232" s="156">
        <f t="shared" si="23"/>
        <v>0</v>
      </c>
      <c r="J232" s="156">
        <f t="shared" si="23"/>
        <v>0</v>
      </c>
      <c r="K232" s="156">
        <f t="shared" si="23"/>
        <v>0</v>
      </c>
      <c r="L232" s="156">
        <f t="shared" si="23"/>
        <v>0</v>
      </c>
      <c r="M232" s="156">
        <f>SUM(M222:M231)</f>
        <v>500000</v>
      </c>
      <c r="N232" s="156">
        <f t="shared" si="23"/>
        <v>0</v>
      </c>
      <c r="O232" s="156"/>
      <c r="P232" s="156">
        <f t="shared" si="23"/>
        <v>500000</v>
      </c>
    </row>
    <row r="233" spans="1:16" s="263" customFormat="1" ht="14.25">
      <c r="A233" s="275" t="s">
        <v>394</v>
      </c>
      <c r="B233" s="259" t="s">
        <v>171</v>
      </c>
      <c r="C233" s="286">
        <f>C232+C221+C210</f>
        <v>67200</v>
      </c>
      <c r="D233" s="286">
        <f>D232+D221+D210</f>
        <v>0</v>
      </c>
      <c r="E233" s="286">
        <f>E232+E221+E210</f>
        <v>0</v>
      </c>
      <c r="F233" s="286"/>
      <c r="G233" s="286">
        <f aca="true" t="shared" si="24" ref="G233:P233">G232+G221+G210</f>
        <v>0</v>
      </c>
      <c r="H233" s="286">
        <f t="shared" si="24"/>
        <v>0</v>
      </c>
      <c r="I233" s="286">
        <f t="shared" si="24"/>
        <v>0</v>
      </c>
      <c r="J233" s="286">
        <f t="shared" si="24"/>
        <v>0</v>
      </c>
      <c r="K233" s="286">
        <f t="shared" si="24"/>
        <v>0</v>
      </c>
      <c r="L233" s="286">
        <f t="shared" si="24"/>
        <v>0</v>
      </c>
      <c r="M233" s="286">
        <f t="shared" si="24"/>
        <v>500000</v>
      </c>
      <c r="N233" s="286">
        <f t="shared" si="24"/>
        <v>0</v>
      </c>
      <c r="O233" s="286">
        <f t="shared" si="24"/>
        <v>0</v>
      </c>
      <c r="P233" s="286">
        <f t="shared" si="24"/>
        <v>567200</v>
      </c>
    </row>
    <row r="234" spans="1:16" ht="14.25">
      <c r="A234" s="165" t="s">
        <v>393</v>
      </c>
      <c r="B234" s="188" t="s">
        <v>172</v>
      </c>
      <c r="C234" s="187">
        <f>C233+C209+C185+C176+C145+C85+C49</f>
        <v>5633323</v>
      </c>
      <c r="D234" s="187">
        <f>D233+D209+D185+D176+D145+D85+D49</f>
        <v>180000</v>
      </c>
      <c r="E234" s="187">
        <f>E233+E209+E185+E176+E145+E85+E49</f>
        <v>65000</v>
      </c>
      <c r="F234" s="187">
        <f>F233+F209+F185+F176+F145+F85+F49</f>
        <v>42992309</v>
      </c>
      <c r="G234" s="187">
        <f aca="true" t="shared" si="25" ref="G234:O234">G233+G209+G185+G176+G145+G85+G49</f>
        <v>438940</v>
      </c>
      <c r="H234" s="187">
        <f>H233+H209+H185+H176+H145+H85+H49</f>
        <v>73181701</v>
      </c>
      <c r="I234" s="187">
        <f t="shared" si="25"/>
        <v>528</v>
      </c>
      <c r="J234" s="187">
        <f t="shared" si="25"/>
        <v>154079122</v>
      </c>
      <c r="K234" s="187">
        <f t="shared" si="25"/>
        <v>4450000</v>
      </c>
      <c r="L234" s="187">
        <f t="shared" si="25"/>
        <v>504000</v>
      </c>
      <c r="M234" s="187">
        <f t="shared" si="25"/>
        <v>500000</v>
      </c>
      <c r="N234" s="187">
        <f t="shared" si="25"/>
        <v>400000</v>
      </c>
      <c r="O234" s="187">
        <f t="shared" si="25"/>
        <v>52551771</v>
      </c>
      <c r="P234" s="187">
        <f aca="true" t="shared" si="26" ref="P234:P253">SUM(C234:O234)</f>
        <v>334976694</v>
      </c>
    </row>
    <row r="235" spans="1:16" ht="15.75" customHeight="1">
      <c r="A235" s="147"/>
      <c r="B235" s="166"/>
      <c r="C235" s="156"/>
      <c r="D235" s="156"/>
      <c r="E235" s="156"/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>
        <f t="shared" si="26"/>
        <v>0</v>
      </c>
    </row>
    <row r="236" spans="1:16" ht="15.75" customHeight="1">
      <c r="A236" s="147"/>
      <c r="B236" s="166"/>
      <c r="C236" s="156"/>
      <c r="D236" s="156"/>
      <c r="E236" s="15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>
        <f t="shared" si="26"/>
        <v>0</v>
      </c>
    </row>
    <row r="237" spans="1:16" ht="14.25">
      <c r="A237" s="148" t="s">
        <v>376</v>
      </c>
      <c r="B237" s="5" t="s">
        <v>173</v>
      </c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>
        <f t="shared" si="26"/>
        <v>0</v>
      </c>
    </row>
    <row r="238" spans="1:16" ht="14.25">
      <c r="A238" s="142" t="s">
        <v>15</v>
      </c>
      <c r="B238" s="50" t="s">
        <v>173</v>
      </c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>
        <f t="shared" si="26"/>
        <v>0</v>
      </c>
    </row>
    <row r="239" spans="1:16" ht="14.25">
      <c r="A239" s="149" t="s">
        <v>174</v>
      </c>
      <c r="B239" s="5" t="s">
        <v>175</v>
      </c>
      <c r="C239" s="156"/>
      <c r="D239" s="156"/>
      <c r="E239" s="156"/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>
        <f t="shared" si="26"/>
        <v>0</v>
      </c>
    </row>
    <row r="240" spans="1:16" ht="14.25">
      <c r="A240" s="148" t="s">
        <v>441</v>
      </c>
      <c r="B240" s="5" t="s">
        <v>176</v>
      </c>
      <c r="C240" s="156"/>
      <c r="D240" s="156"/>
      <c r="E240" s="156"/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>
        <f t="shared" si="26"/>
        <v>0</v>
      </c>
    </row>
    <row r="241" spans="1:16" ht="14.25">
      <c r="A241" s="142" t="s">
        <v>15</v>
      </c>
      <c r="B241" s="50" t="s">
        <v>176</v>
      </c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>
        <f t="shared" si="26"/>
        <v>0</v>
      </c>
    </row>
    <row r="242" spans="1:16" ht="14.25">
      <c r="A242" s="150" t="s">
        <v>395</v>
      </c>
      <c r="B242" s="9" t="s">
        <v>177</v>
      </c>
      <c r="C242" s="156"/>
      <c r="D242" s="156"/>
      <c r="E242" s="156"/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>
        <f t="shared" si="26"/>
        <v>0</v>
      </c>
    </row>
    <row r="243" spans="1:16" ht="14.25">
      <c r="A243" s="149" t="s">
        <v>442</v>
      </c>
      <c r="B243" s="5" t="s">
        <v>178</v>
      </c>
      <c r="C243" s="156"/>
      <c r="D243" s="156"/>
      <c r="E243" s="156"/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>
        <f t="shared" si="26"/>
        <v>0</v>
      </c>
    </row>
    <row r="244" spans="1:16" ht="14.25">
      <c r="A244" s="142" t="s">
        <v>23</v>
      </c>
      <c r="B244" s="50" t="s">
        <v>178</v>
      </c>
      <c r="C244" s="156"/>
      <c r="D244" s="156"/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>
        <f t="shared" si="26"/>
        <v>0</v>
      </c>
    </row>
    <row r="245" spans="1:16" ht="14.25">
      <c r="A245" s="148" t="s">
        <v>179</v>
      </c>
      <c r="B245" s="5" t="s">
        <v>180</v>
      </c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>
        <f t="shared" si="26"/>
        <v>0</v>
      </c>
    </row>
    <row r="246" spans="1:16" ht="14.25">
      <c r="A246" s="139" t="s">
        <v>443</v>
      </c>
      <c r="B246" s="5" t="s">
        <v>181</v>
      </c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>
        <f t="shared" si="26"/>
        <v>0</v>
      </c>
    </row>
    <row r="247" spans="1:16" ht="14.25">
      <c r="A247" s="142" t="s">
        <v>24</v>
      </c>
      <c r="B247" s="50" t="s">
        <v>181</v>
      </c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>
        <f t="shared" si="26"/>
        <v>0</v>
      </c>
    </row>
    <row r="248" spans="1:16" ht="14.25">
      <c r="A248" s="148" t="s">
        <v>182</v>
      </c>
      <c r="B248" s="5" t="s">
        <v>183</v>
      </c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>
        <f t="shared" si="26"/>
        <v>0</v>
      </c>
    </row>
    <row r="249" spans="1:16" ht="14.25">
      <c r="A249" s="151" t="s">
        <v>396</v>
      </c>
      <c r="B249" s="9" t="s">
        <v>184</v>
      </c>
      <c r="C249" s="156"/>
      <c r="D249" s="156"/>
      <c r="E249" s="156"/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>
        <f t="shared" si="26"/>
        <v>0</v>
      </c>
    </row>
    <row r="250" spans="1:16" ht="14.25">
      <c r="A250" s="137" t="s">
        <v>521</v>
      </c>
      <c r="B250" s="5" t="s">
        <v>185</v>
      </c>
      <c r="C250" s="156"/>
      <c r="D250" s="156"/>
      <c r="E250" s="156"/>
      <c r="F250" s="156"/>
      <c r="G250" s="156">
        <v>33248586</v>
      </c>
      <c r="H250" s="156"/>
      <c r="I250" s="156"/>
      <c r="J250" s="156"/>
      <c r="K250" s="156"/>
      <c r="L250" s="156"/>
      <c r="M250" s="156"/>
      <c r="N250" s="156"/>
      <c r="O250" s="156"/>
      <c r="P250" s="156">
        <f t="shared" si="26"/>
        <v>33248586</v>
      </c>
    </row>
    <row r="251" spans="1:16" ht="14.25">
      <c r="A251" s="137" t="s">
        <v>522</v>
      </c>
      <c r="B251" s="5" t="s">
        <v>185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>
        <f t="shared" si="26"/>
        <v>0</v>
      </c>
    </row>
    <row r="252" spans="1:16" ht="14.25">
      <c r="A252" s="137" t="s">
        <v>519</v>
      </c>
      <c r="B252" s="5" t="s">
        <v>186</v>
      </c>
      <c r="C252" s="156"/>
      <c r="D252" s="156"/>
      <c r="E252" s="15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>
        <f t="shared" si="26"/>
        <v>0</v>
      </c>
    </row>
    <row r="253" spans="1:16" ht="14.25">
      <c r="A253" s="137" t="s">
        <v>520</v>
      </c>
      <c r="B253" s="5" t="s">
        <v>186</v>
      </c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>
        <f t="shared" si="26"/>
        <v>0</v>
      </c>
    </row>
    <row r="254" spans="1:16" ht="14.25">
      <c r="A254" s="138" t="s">
        <v>397</v>
      </c>
      <c r="B254" s="9" t="s">
        <v>187</v>
      </c>
      <c r="C254" s="121">
        <f>SUM(C250:C253)</f>
        <v>0</v>
      </c>
      <c r="D254" s="121">
        <f aca="true" t="shared" si="27" ref="D254:O254">SUM(D250:D253)</f>
        <v>0</v>
      </c>
      <c r="E254" s="121">
        <f t="shared" si="27"/>
        <v>0</v>
      </c>
      <c r="F254" s="121">
        <f t="shared" si="27"/>
        <v>0</v>
      </c>
      <c r="G254" s="121">
        <v>33248586</v>
      </c>
      <c r="H254" s="121">
        <f t="shared" si="27"/>
        <v>0</v>
      </c>
      <c r="I254" s="121">
        <f t="shared" si="27"/>
        <v>0</v>
      </c>
      <c r="J254" s="121">
        <f t="shared" si="27"/>
        <v>0</v>
      </c>
      <c r="K254" s="121">
        <f t="shared" si="27"/>
        <v>0</v>
      </c>
      <c r="L254" s="121">
        <f t="shared" si="27"/>
        <v>0</v>
      </c>
      <c r="M254" s="121"/>
      <c r="N254" s="121">
        <f t="shared" si="27"/>
        <v>0</v>
      </c>
      <c r="O254" s="121">
        <f t="shared" si="27"/>
        <v>0</v>
      </c>
      <c r="P254" s="121">
        <f>SUM(P250:P253)</f>
        <v>33248586</v>
      </c>
    </row>
    <row r="255" spans="1:16" ht="14.25">
      <c r="A255" s="151" t="s">
        <v>188</v>
      </c>
      <c r="B255" s="9" t="s">
        <v>189</v>
      </c>
      <c r="C255" s="156"/>
      <c r="D255" s="156"/>
      <c r="E255" s="156"/>
      <c r="F255" s="156">
        <v>1586340</v>
      </c>
      <c r="G255" s="156"/>
      <c r="H255" s="156"/>
      <c r="I255" s="156"/>
      <c r="J255" s="156"/>
      <c r="K255" s="156"/>
      <c r="L255" s="156"/>
      <c r="M255" s="156"/>
      <c r="N255" s="156"/>
      <c r="O255" s="156"/>
      <c r="P255" s="156">
        <f aca="true" t="shared" si="28" ref="P255:P270">SUM(C255:O255)</f>
        <v>1586340</v>
      </c>
    </row>
    <row r="256" spans="1:16" ht="14.25">
      <c r="A256" s="151" t="s">
        <v>190</v>
      </c>
      <c r="B256" s="9" t="s">
        <v>191</v>
      </c>
      <c r="C256" s="15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>
        <f t="shared" si="28"/>
        <v>0</v>
      </c>
    </row>
    <row r="257" spans="1:16" ht="14.25">
      <c r="A257" s="151" t="s">
        <v>192</v>
      </c>
      <c r="B257" s="9" t="s">
        <v>193</v>
      </c>
      <c r="C257" s="156"/>
      <c r="D257" s="156"/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>
        <f t="shared" si="28"/>
        <v>0</v>
      </c>
    </row>
    <row r="258" spans="1:16" ht="14.25">
      <c r="A258" s="151" t="s">
        <v>194</v>
      </c>
      <c r="B258" s="9" t="s">
        <v>195</v>
      </c>
      <c r="C258" s="15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>
        <f t="shared" si="28"/>
        <v>0</v>
      </c>
    </row>
    <row r="259" spans="1:16" ht="14.25">
      <c r="A259" s="150" t="s">
        <v>550</v>
      </c>
      <c r="B259" s="9" t="s">
        <v>196</v>
      </c>
      <c r="C259" s="156"/>
      <c r="D259" s="156"/>
      <c r="E259" s="156"/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>
        <f t="shared" si="28"/>
        <v>0</v>
      </c>
    </row>
    <row r="260" spans="1:16" ht="14.25">
      <c r="A260" s="141" t="s">
        <v>197</v>
      </c>
      <c r="B260" s="9" t="s">
        <v>196</v>
      </c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>
        <f t="shared" si="28"/>
        <v>0</v>
      </c>
    </row>
    <row r="261" spans="1:16" ht="14.25">
      <c r="A261" s="152" t="s">
        <v>398</v>
      </c>
      <c r="B261" s="42" t="s">
        <v>198</v>
      </c>
      <c r="C261" s="121">
        <f>C259+C258+C257+C256+C255+C254+C249+C242</f>
        <v>0</v>
      </c>
      <c r="D261" s="121"/>
      <c r="E261" s="121">
        <f aca="true" t="shared" si="29" ref="E261:N261">E259+E258+E257+E256+E255+E254+E249+E242</f>
        <v>0</v>
      </c>
      <c r="F261" s="121">
        <f t="shared" si="29"/>
        <v>1586340</v>
      </c>
      <c r="G261" s="121">
        <f>G259+G258+G257+G256+G255+G254+G249+G242</f>
        <v>33248586</v>
      </c>
      <c r="H261" s="121"/>
      <c r="I261" s="121">
        <f t="shared" si="29"/>
        <v>0</v>
      </c>
      <c r="J261" s="121">
        <f t="shared" si="29"/>
        <v>0</v>
      </c>
      <c r="K261" s="121">
        <f t="shared" si="29"/>
        <v>0</v>
      </c>
      <c r="L261" s="121">
        <f t="shared" si="29"/>
        <v>0</v>
      </c>
      <c r="M261" s="121"/>
      <c r="N261" s="121">
        <f t="shared" si="29"/>
        <v>0</v>
      </c>
      <c r="O261" s="121"/>
      <c r="P261" s="121">
        <f t="shared" si="28"/>
        <v>34834926</v>
      </c>
    </row>
    <row r="262" spans="1:16" ht="14.25">
      <c r="A262" s="149" t="s">
        <v>199</v>
      </c>
      <c r="B262" s="5" t="s">
        <v>200</v>
      </c>
      <c r="C262" s="156"/>
      <c r="D262" s="156"/>
      <c r="E262" s="15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>
        <f t="shared" si="28"/>
        <v>0</v>
      </c>
    </row>
    <row r="263" spans="1:16" ht="14.25">
      <c r="A263" s="139" t="s">
        <v>201</v>
      </c>
      <c r="B263" s="5" t="s">
        <v>202</v>
      </c>
      <c r="C263" s="156"/>
      <c r="D263" s="156"/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>
        <f t="shared" si="28"/>
        <v>0</v>
      </c>
    </row>
    <row r="264" spans="1:16" ht="14.25">
      <c r="A264" s="148" t="s">
        <v>203</v>
      </c>
      <c r="B264" s="5" t="s">
        <v>204</v>
      </c>
      <c r="C264" s="156"/>
      <c r="D264" s="156"/>
      <c r="E264" s="156"/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>
        <f t="shared" si="28"/>
        <v>0</v>
      </c>
    </row>
    <row r="265" spans="1:16" ht="14.25">
      <c r="A265" s="148" t="s">
        <v>381</v>
      </c>
      <c r="B265" s="5" t="s">
        <v>205</v>
      </c>
      <c r="C265" s="156"/>
      <c r="D265" s="156"/>
      <c r="E265" s="156"/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>
        <f t="shared" si="28"/>
        <v>0</v>
      </c>
    </row>
    <row r="266" spans="1:16" ht="14.25">
      <c r="A266" s="142" t="s">
        <v>49</v>
      </c>
      <c r="B266" s="50" t="s">
        <v>205</v>
      </c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>
        <f t="shared" si="28"/>
        <v>0</v>
      </c>
    </row>
    <row r="267" spans="1:16" ht="14.25">
      <c r="A267" s="142" t="s">
        <v>50</v>
      </c>
      <c r="B267" s="50" t="s">
        <v>205</v>
      </c>
      <c r="C267" s="156"/>
      <c r="D267" s="156"/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>
        <f t="shared" si="28"/>
        <v>0</v>
      </c>
    </row>
    <row r="268" spans="1:16" ht="14.25">
      <c r="A268" s="153" t="s">
        <v>51</v>
      </c>
      <c r="B268" s="52" t="s">
        <v>205</v>
      </c>
      <c r="C268" s="156"/>
      <c r="D268" s="156"/>
      <c r="E268" s="156"/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>
        <f t="shared" si="28"/>
        <v>0</v>
      </c>
    </row>
    <row r="269" spans="1:16" ht="14.25">
      <c r="A269" s="154" t="s">
        <v>399</v>
      </c>
      <c r="B269" s="42" t="s">
        <v>206</v>
      </c>
      <c r="C269" s="156"/>
      <c r="D269" s="156"/>
      <c r="E269" s="156"/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>
        <f t="shared" si="28"/>
        <v>0</v>
      </c>
    </row>
    <row r="270" spans="1:16" ht="14.25">
      <c r="A270" s="155" t="s">
        <v>207</v>
      </c>
      <c r="B270" s="42" t="s">
        <v>208</v>
      </c>
      <c r="C270" s="156"/>
      <c r="D270" s="156"/>
      <c r="E270" s="156"/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>
        <f t="shared" si="28"/>
        <v>0</v>
      </c>
    </row>
    <row r="271" spans="1:16" ht="15.75" customHeight="1">
      <c r="A271" s="186" t="s">
        <v>400</v>
      </c>
      <c r="B271" s="178" t="s">
        <v>209</v>
      </c>
      <c r="C271" s="187">
        <f>C270+C269+C261</f>
        <v>0</v>
      </c>
      <c r="D271" s="187">
        <f>D270+D269+D261</f>
        <v>0</v>
      </c>
      <c r="E271" s="187">
        <f>E270+E269+E261</f>
        <v>0</v>
      </c>
      <c r="F271" s="187">
        <f>F270+F269+F261</f>
        <v>1586340</v>
      </c>
      <c r="G271" s="187">
        <f>G270+G269+G261</f>
        <v>33248586</v>
      </c>
      <c r="H271" s="187">
        <f aca="true" t="shared" si="30" ref="H271:O271">H270+H269+H261</f>
        <v>0</v>
      </c>
      <c r="I271" s="187">
        <f t="shared" si="30"/>
        <v>0</v>
      </c>
      <c r="J271" s="187">
        <f t="shared" si="30"/>
        <v>0</v>
      </c>
      <c r="K271" s="187">
        <f t="shared" si="30"/>
        <v>0</v>
      </c>
      <c r="L271" s="187">
        <f t="shared" si="30"/>
        <v>0</v>
      </c>
      <c r="M271" s="187">
        <f t="shared" si="30"/>
        <v>0</v>
      </c>
      <c r="N271" s="187">
        <f t="shared" si="30"/>
        <v>0</v>
      </c>
      <c r="O271" s="187">
        <f t="shared" si="30"/>
        <v>0</v>
      </c>
      <c r="P271" s="187">
        <f>P270+P269+P261</f>
        <v>34834926</v>
      </c>
    </row>
    <row r="272" spans="1:16" ht="15.75" customHeight="1">
      <c r="A272" s="181" t="s">
        <v>444</v>
      </c>
      <c r="B272" s="182"/>
      <c r="C272" s="185">
        <f>C271+C234</f>
        <v>5633323</v>
      </c>
      <c r="D272" s="185">
        <f>D271+D234</f>
        <v>180000</v>
      </c>
      <c r="E272" s="185">
        <f>E271+E234</f>
        <v>65000</v>
      </c>
      <c r="F272" s="185">
        <f>F271+F234</f>
        <v>44578649</v>
      </c>
      <c r="G272" s="185">
        <f aca="true" t="shared" si="31" ref="G272:O272">G271+G234</f>
        <v>33687526</v>
      </c>
      <c r="H272" s="185">
        <f t="shared" si="31"/>
        <v>73181701</v>
      </c>
      <c r="I272" s="185">
        <f t="shared" si="31"/>
        <v>528</v>
      </c>
      <c r="J272" s="185">
        <f t="shared" si="31"/>
        <v>154079122</v>
      </c>
      <c r="K272" s="185">
        <f t="shared" si="31"/>
        <v>4450000</v>
      </c>
      <c r="L272" s="185">
        <f t="shared" si="31"/>
        <v>504000</v>
      </c>
      <c r="M272" s="185">
        <f t="shared" si="31"/>
        <v>500000</v>
      </c>
      <c r="N272" s="185">
        <f t="shared" si="31"/>
        <v>400000</v>
      </c>
      <c r="O272" s="185">
        <f t="shared" si="31"/>
        <v>52551771</v>
      </c>
      <c r="P272" s="185">
        <f>SUM(C272:O272)</f>
        <v>369811620</v>
      </c>
    </row>
    <row r="273" ht="14.25">
      <c r="A273" s="95"/>
    </row>
  </sheetData>
  <sheetProtection/>
  <mergeCells count="3">
    <mergeCell ref="A1:P1"/>
    <mergeCell ref="A2:P2"/>
    <mergeCell ref="A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G98"/>
  <sheetViews>
    <sheetView view="pageBreakPreview" zoomScaleNormal="120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92.57421875" style="197" customWidth="1"/>
    <col min="2" max="2" width="10.7109375" style="197" customWidth="1"/>
    <col min="3" max="5" width="18.7109375" style="197" bestFit="1" customWidth="1"/>
    <col min="6" max="16384" width="8.8515625" style="197" customWidth="1"/>
  </cols>
  <sheetData>
    <row r="1" spans="1:5" ht="12">
      <c r="A1" s="298" t="s">
        <v>1007</v>
      </c>
      <c r="B1" s="298"/>
      <c r="C1" s="298"/>
      <c r="D1" s="298"/>
      <c r="E1" s="298"/>
    </row>
    <row r="2" spans="1:5" ht="12.75" customHeight="1">
      <c r="A2" s="295" t="s">
        <v>994</v>
      </c>
      <c r="B2" s="296"/>
      <c r="C2" s="296"/>
      <c r="D2" s="296"/>
      <c r="E2" s="296"/>
    </row>
    <row r="3" spans="1:7" ht="15" customHeight="1">
      <c r="A3" s="297" t="s">
        <v>909</v>
      </c>
      <c r="B3" s="296"/>
      <c r="C3" s="296"/>
      <c r="D3" s="296"/>
      <c r="E3" s="296"/>
      <c r="G3" s="198"/>
    </row>
    <row r="4" ht="12">
      <c r="A4" s="199" t="s">
        <v>551</v>
      </c>
    </row>
    <row r="5" spans="1:5" s="203" customFormat="1" ht="15.75" customHeight="1">
      <c r="A5" s="200" t="s">
        <v>757</v>
      </c>
      <c r="B5" s="201" t="s">
        <v>924</v>
      </c>
      <c r="C5" s="201" t="s">
        <v>555</v>
      </c>
      <c r="D5" s="201" t="s">
        <v>575</v>
      </c>
      <c r="E5" s="202" t="s">
        <v>576</v>
      </c>
    </row>
    <row r="6" spans="1:5" ht="15" customHeight="1">
      <c r="A6" s="204" t="s">
        <v>56</v>
      </c>
      <c r="B6" s="205" t="s">
        <v>57</v>
      </c>
      <c r="C6" s="206">
        <v>27401924</v>
      </c>
      <c r="D6" s="206">
        <v>25637628</v>
      </c>
      <c r="E6" s="206">
        <v>25637628</v>
      </c>
    </row>
    <row r="7" spans="1:5" ht="15" customHeight="1">
      <c r="A7" s="207" t="s">
        <v>58</v>
      </c>
      <c r="B7" s="205" t="s">
        <v>59</v>
      </c>
      <c r="C7" s="206"/>
      <c r="D7" s="206"/>
      <c r="E7" s="206"/>
    </row>
    <row r="8" spans="1:5" ht="15" customHeight="1">
      <c r="A8" s="207" t="s">
        <v>60</v>
      </c>
      <c r="B8" s="205" t="s">
        <v>61</v>
      </c>
      <c r="C8" s="206">
        <v>8355244</v>
      </c>
      <c r="D8" s="206">
        <v>9404484</v>
      </c>
      <c r="E8" s="206">
        <v>9404484</v>
      </c>
    </row>
    <row r="9" spans="1:5" ht="15" customHeight="1">
      <c r="A9" s="207" t="s">
        <v>62</v>
      </c>
      <c r="B9" s="205" t="s">
        <v>63</v>
      </c>
      <c r="C9" s="206">
        <v>1800000</v>
      </c>
      <c r="D9" s="206">
        <v>2260113</v>
      </c>
      <c r="E9" s="206">
        <v>2260113</v>
      </c>
    </row>
    <row r="10" spans="1:5" ht="15" customHeight="1">
      <c r="A10" s="207" t="s">
        <v>946</v>
      </c>
      <c r="B10" s="205" t="s">
        <v>65</v>
      </c>
      <c r="C10" s="206"/>
      <c r="D10" s="206">
        <v>5603050</v>
      </c>
      <c r="E10" s="206">
        <v>5603050</v>
      </c>
    </row>
    <row r="11" spans="1:5" ht="15" customHeight="1">
      <c r="A11" s="207" t="s">
        <v>947</v>
      </c>
      <c r="B11" s="205" t="s">
        <v>67</v>
      </c>
      <c r="C11" s="206"/>
      <c r="D11" s="206"/>
      <c r="E11" s="206"/>
    </row>
    <row r="12" spans="1:5" ht="15" customHeight="1">
      <c r="A12" s="208" t="s">
        <v>384</v>
      </c>
      <c r="B12" s="209" t="s">
        <v>68</v>
      </c>
      <c r="C12" s="210">
        <f>SUM(C6:C11)</f>
        <v>37557168</v>
      </c>
      <c r="D12" s="210">
        <f>SUM(D6:D11)</f>
        <v>42905275</v>
      </c>
      <c r="E12" s="210">
        <f>SUM(E6:E11)</f>
        <v>42905275</v>
      </c>
    </row>
    <row r="13" spans="1:5" ht="15" customHeight="1">
      <c r="A13" s="207" t="s">
        <v>69</v>
      </c>
      <c r="B13" s="205" t="s">
        <v>70</v>
      </c>
      <c r="C13" s="206"/>
      <c r="D13" s="206"/>
      <c r="E13" s="206"/>
    </row>
    <row r="14" spans="1:5" ht="15" customHeight="1">
      <c r="A14" s="207" t="s">
        <v>71</v>
      </c>
      <c r="B14" s="205" t="s">
        <v>72</v>
      </c>
      <c r="C14" s="206"/>
      <c r="D14" s="206"/>
      <c r="E14" s="206"/>
    </row>
    <row r="15" spans="1:5" ht="15" customHeight="1">
      <c r="A15" s="207" t="s">
        <v>348</v>
      </c>
      <c r="B15" s="205" t="s">
        <v>73</v>
      </c>
      <c r="C15" s="206"/>
      <c r="D15" s="206"/>
      <c r="E15" s="206"/>
    </row>
    <row r="16" spans="1:5" ht="15" customHeight="1">
      <c r="A16" s="207" t="s">
        <v>349</v>
      </c>
      <c r="B16" s="205" t="s">
        <v>74</v>
      </c>
      <c r="C16" s="206"/>
      <c r="D16" s="206"/>
      <c r="E16" s="206"/>
    </row>
    <row r="17" spans="1:5" ht="15" customHeight="1">
      <c r="A17" s="207" t="s">
        <v>350</v>
      </c>
      <c r="B17" s="205" t="s">
        <v>75</v>
      </c>
      <c r="C17" s="206">
        <v>1500000</v>
      </c>
      <c r="D17" s="206">
        <v>1500000</v>
      </c>
      <c r="E17" s="206">
        <v>808900</v>
      </c>
    </row>
    <row r="18" spans="1:5" ht="15" customHeight="1">
      <c r="A18" s="208" t="s">
        <v>385</v>
      </c>
      <c r="B18" s="209" t="s">
        <v>76</v>
      </c>
      <c r="C18" s="210">
        <f>SUM(C12:C17)</f>
        <v>39057168</v>
      </c>
      <c r="D18" s="210">
        <f>SUM(D12:D17)</f>
        <v>44405275</v>
      </c>
      <c r="E18" s="210">
        <f>SUM(E12:E17)</f>
        <v>43714175</v>
      </c>
    </row>
    <row r="19" spans="1:5" ht="15" customHeight="1">
      <c r="A19" s="207" t="s">
        <v>354</v>
      </c>
      <c r="B19" s="205" t="s">
        <v>85</v>
      </c>
      <c r="C19" s="206"/>
      <c r="D19" s="206"/>
      <c r="E19" s="206"/>
    </row>
    <row r="20" spans="1:5" ht="15" customHeight="1">
      <c r="A20" s="207" t="s">
        <v>355</v>
      </c>
      <c r="B20" s="205" t="s">
        <v>89</v>
      </c>
      <c r="C20" s="206"/>
      <c r="D20" s="206"/>
      <c r="E20" s="206"/>
    </row>
    <row r="21" spans="1:5" ht="15" customHeight="1">
      <c r="A21" s="208" t="s">
        <v>387</v>
      </c>
      <c r="B21" s="209" t="s">
        <v>90</v>
      </c>
      <c r="C21" s="206"/>
      <c r="D21" s="206"/>
      <c r="E21" s="206"/>
    </row>
    <row r="22" spans="1:5" ht="15" customHeight="1">
      <c r="A22" s="207" t="s">
        <v>356</v>
      </c>
      <c r="B22" s="205" t="s">
        <v>91</v>
      </c>
      <c r="C22" s="206"/>
      <c r="D22" s="206"/>
      <c r="E22" s="206"/>
    </row>
    <row r="23" spans="1:5" ht="15" customHeight="1">
      <c r="A23" s="207" t="s">
        <v>357</v>
      </c>
      <c r="B23" s="205" t="s">
        <v>92</v>
      </c>
      <c r="C23" s="206"/>
      <c r="D23" s="206"/>
      <c r="E23" s="206"/>
    </row>
    <row r="24" spans="1:5" ht="15" customHeight="1">
      <c r="A24" s="207" t="s">
        <v>358</v>
      </c>
      <c r="B24" s="205" t="s">
        <v>93</v>
      </c>
      <c r="C24" s="206">
        <v>37100000</v>
      </c>
      <c r="D24" s="206">
        <v>37100000</v>
      </c>
      <c r="E24" s="206">
        <v>37270252</v>
      </c>
    </row>
    <row r="25" spans="1:5" ht="15" customHeight="1">
      <c r="A25" s="207" t="s">
        <v>359</v>
      </c>
      <c r="B25" s="205" t="s">
        <v>94</v>
      </c>
      <c r="C25" s="206">
        <v>10000000</v>
      </c>
      <c r="D25" s="206">
        <v>10000000</v>
      </c>
      <c r="E25" s="206">
        <v>14200348</v>
      </c>
    </row>
    <row r="26" spans="1:5" ht="15" customHeight="1">
      <c r="A26" s="207" t="s">
        <v>360</v>
      </c>
      <c r="B26" s="205" t="s">
        <v>97</v>
      </c>
      <c r="C26" s="206"/>
      <c r="D26" s="206"/>
      <c r="E26" s="206"/>
    </row>
    <row r="27" spans="1:5" ht="15" customHeight="1">
      <c r="A27" s="207" t="s">
        <v>98</v>
      </c>
      <c r="B27" s="205" t="s">
        <v>99</v>
      </c>
      <c r="C27" s="206"/>
      <c r="D27" s="206"/>
      <c r="E27" s="206"/>
    </row>
    <row r="28" spans="1:5" ht="15" customHeight="1">
      <c r="A28" s="207" t="s">
        <v>361</v>
      </c>
      <c r="B28" s="205" t="s">
        <v>100</v>
      </c>
      <c r="C28" s="206">
        <v>2500000</v>
      </c>
      <c r="D28" s="206"/>
      <c r="E28" s="206">
        <v>170334</v>
      </c>
    </row>
    <row r="29" spans="1:5" ht="15" customHeight="1">
      <c r="A29" s="207" t="s">
        <v>362</v>
      </c>
      <c r="B29" s="205" t="s">
        <v>105</v>
      </c>
      <c r="C29" s="206">
        <v>2700000</v>
      </c>
      <c r="D29" s="206">
        <v>1350000</v>
      </c>
      <c r="E29" s="206">
        <v>311300</v>
      </c>
    </row>
    <row r="30" spans="1:5" ht="15" customHeight="1">
      <c r="A30" s="208" t="s">
        <v>388</v>
      </c>
      <c r="B30" s="209" t="s">
        <v>121</v>
      </c>
      <c r="C30" s="210">
        <f>SUM(C25:C29)</f>
        <v>15200000</v>
      </c>
      <c r="D30" s="210">
        <f>SUM(D25:D29)</f>
        <v>11350000</v>
      </c>
      <c r="E30" s="210">
        <f>SUM(E25:E29)</f>
        <v>14681982</v>
      </c>
    </row>
    <row r="31" spans="1:5" ht="15" customHeight="1">
      <c r="A31" s="207" t="s">
        <v>363</v>
      </c>
      <c r="B31" s="205" t="s">
        <v>122</v>
      </c>
      <c r="C31" s="206">
        <v>100000</v>
      </c>
      <c r="D31" s="206">
        <v>100000</v>
      </c>
      <c r="E31" s="206">
        <v>599537</v>
      </c>
    </row>
    <row r="32" spans="1:5" ht="15" customHeight="1">
      <c r="A32" s="208" t="s">
        <v>389</v>
      </c>
      <c r="B32" s="209" t="s">
        <v>123</v>
      </c>
      <c r="C32" s="210">
        <f>C31+C30+C24+C23+C22+C21</f>
        <v>52400000</v>
      </c>
      <c r="D32" s="210">
        <f>D31+D30+D24+D23+D22+D21</f>
        <v>48550000</v>
      </c>
      <c r="E32" s="210">
        <f>E31+E30+E24+E23+E22+E21</f>
        <v>52551771</v>
      </c>
    </row>
    <row r="33" spans="1:5" ht="15" customHeight="1">
      <c r="A33" s="211" t="s">
        <v>124</v>
      </c>
      <c r="B33" s="205" t="s">
        <v>125</v>
      </c>
      <c r="C33" s="206">
        <v>8000000</v>
      </c>
      <c r="D33" s="206">
        <v>7176000</v>
      </c>
      <c r="E33" s="206">
        <v>8777179</v>
      </c>
    </row>
    <row r="34" spans="1:5" ht="15" customHeight="1">
      <c r="A34" s="211" t="s">
        <v>364</v>
      </c>
      <c r="B34" s="205" t="s">
        <v>126</v>
      </c>
      <c r="C34" s="206">
        <v>34000000</v>
      </c>
      <c r="D34" s="206">
        <v>38331780</v>
      </c>
      <c r="E34" s="206">
        <v>40689792</v>
      </c>
    </row>
    <row r="35" spans="1:5" ht="15" customHeight="1">
      <c r="A35" s="211" t="s">
        <v>365</v>
      </c>
      <c r="B35" s="205" t="s">
        <v>129</v>
      </c>
      <c r="C35" s="206"/>
      <c r="D35" s="206"/>
      <c r="E35" s="206">
        <v>2858</v>
      </c>
    </row>
    <row r="36" spans="1:5" ht="15" customHeight="1">
      <c r="A36" s="211" t="s">
        <v>366</v>
      </c>
      <c r="B36" s="205" t="s">
        <v>130</v>
      </c>
      <c r="C36" s="206">
        <v>15000000</v>
      </c>
      <c r="D36" s="206">
        <v>13500000</v>
      </c>
      <c r="E36" s="206">
        <v>13245647</v>
      </c>
    </row>
    <row r="37" spans="1:5" ht="15" customHeight="1">
      <c r="A37" s="211" t="s">
        <v>137</v>
      </c>
      <c r="B37" s="205" t="s">
        <v>138</v>
      </c>
      <c r="C37" s="206"/>
      <c r="D37" s="206"/>
      <c r="E37" s="206"/>
    </row>
    <row r="38" spans="1:5" ht="15" customHeight="1">
      <c r="A38" s="211" t="s">
        <v>139</v>
      </c>
      <c r="B38" s="205" t="s">
        <v>140</v>
      </c>
      <c r="C38" s="206">
        <v>11340000</v>
      </c>
      <c r="D38" s="206">
        <v>11350002</v>
      </c>
      <c r="E38" s="206">
        <v>13251046</v>
      </c>
    </row>
    <row r="39" spans="1:5" ht="15" customHeight="1">
      <c r="A39" s="211" t="s">
        <v>141</v>
      </c>
      <c r="B39" s="205" t="s">
        <v>142</v>
      </c>
      <c r="C39" s="206"/>
      <c r="D39" s="206">
        <v>17767000</v>
      </c>
      <c r="E39" s="206">
        <v>17767000</v>
      </c>
    </row>
    <row r="40" spans="1:5" ht="15" customHeight="1">
      <c r="A40" s="211" t="s">
        <v>367</v>
      </c>
      <c r="B40" s="205" t="s">
        <v>143</v>
      </c>
      <c r="C40" s="206"/>
      <c r="D40" s="206"/>
      <c r="E40" s="206">
        <v>8776</v>
      </c>
    </row>
    <row r="41" spans="1:5" ht="15" customHeight="1">
      <c r="A41" s="211" t="s">
        <v>912</v>
      </c>
      <c r="B41" s="205" t="s">
        <v>150</v>
      </c>
      <c r="C41" s="206"/>
      <c r="D41" s="206"/>
      <c r="E41" s="206"/>
    </row>
    <row r="42" spans="1:5" ht="15" customHeight="1">
      <c r="A42" s="211" t="s">
        <v>368</v>
      </c>
      <c r="B42" s="205" t="s">
        <v>910</v>
      </c>
      <c r="C42" s="206">
        <v>2000000</v>
      </c>
      <c r="D42" s="206">
        <v>7518000</v>
      </c>
      <c r="E42" s="206">
        <v>8446649</v>
      </c>
    </row>
    <row r="43" spans="1:5" ht="15" customHeight="1">
      <c r="A43" s="212" t="s">
        <v>390</v>
      </c>
      <c r="B43" s="209" t="s">
        <v>153</v>
      </c>
      <c r="C43" s="210">
        <f>SUM(C33:C42)</f>
        <v>70340000</v>
      </c>
      <c r="D43" s="210">
        <f>SUM(D33:D42)</f>
        <v>95642782</v>
      </c>
      <c r="E43" s="210">
        <f>SUM(E33:E42)</f>
        <v>102188947</v>
      </c>
    </row>
    <row r="44" spans="1:5" ht="15" customHeight="1">
      <c r="A44" s="211" t="s">
        <v>165</v>
      </c>
      <c r="B44" s="205" t="s">
        <v>166</v>
      </c>
      <c r="C44" s="206"/>
      <c r="D44" s="206"/>
      <c r="E44" s="206"/>
    </row>
    <row r="45" spans="1:5" ht="15" customHeight="1">
      <c r="A45" s="207" t="s">
        <v>372</v>
      </c>
      <c r="B45" s="205" t="s">
        <v>913</v>
      </c>
      <c r="C45" s="206"/>
      <c r="D45" s="206"/>
      <c r="E45" s="206"/>
    </row>
    <row r="46" spans="1:5" ht="15" customHeight="1">
      <c r="A46" s="211" t="s">
        <v>373</v>
      </c>
      <c r="B46" s="205" t="s">
        <v>911</v>
      </c>
      <c r="C46" s="206"/>
      <c r="D46" s="206"/>
      <c r="E46" s="206"/>
    </row>
    <row r="47" spans="1:5" ht="15" customHeight="1">
      <c r="A47" s="208" t="s">
        <v>392</v>
      </c>
      <c r="B47" s="209" t="s">
        <v>167</v>
      </c>
      <c r="C47" s="210">
        <f>SUM(C44:C46)</f>
        <v>0</v>
      </c>
      <c r="D47" s="210">
        <f>SUM(D44:D46)</f>
        <v>0</v>
      </c>
      <c r="E47" s="210">
        <f>SUM(E44:E46)</f>
        <v>0</v>
      </c>
    </row>
    <row r="48" spans="1:5" ht="15" customHeight="1">
      <c r="A48" s="213" t="s">
        <v>474</v>
      </c>
      <c r="B48" s="214"/>
      <c r="C48" s="215"/>
      <c r="D48" s="215"/>
      <c r="E48" s="215"/>
    </row>
    <row r="49" spans="1:5" ht="15" customHeight="1">
      <c r="A49" s="207" t="s">
        <v>77</v>
      </c>
      <c r="B49" s="205" t="s">
        <v>78</v>
      </c>
      <c r="C49" s="206"/>
      <c r="D49" s="206"/>
      <c r="E49" s="206"/>
    </row>
    <row r="50" spans="1:5" ht="15" customHeight="1">
      <c r="A50" s="207" t="s">
        <v>79</v>
      </c>
      <c r="B50" s="205" t="s">
        <v>80</v>
      </c>
      <c r="C50" s="206"/>
      <c r="D50" s="206"/>
      <c r="E50" s="206"/>
    </row>
    <row r="51" spans="1:5" ht="15" customHeight="1">
      <c r="A51" s="207" t="s">
        <v>351</v>
      </c>
      <c r="B51" s="205" t="s">
        <v>81</v>
      </c>
      <c r="C51" s="206"/>
      <c r="D51" s="206"/>
      <c r="E51" s="206"/>
    </row>
    <row r="52" spans="1:5" ht="15" customHeight="1">
      <c r="A52" s="207" t="s">
        <v>352</v>
      </c>
      <c r="B52" s="205" t="s">
        <v>82</v>
      </c>
      <c r="C52" s="206"/>
      <c r="D52" s="206"/>
      <c r="E52" s="206"/>
    </row>
    <row r="53" spans="1:5" ht="15" customHeight="1">
      <c r="A53" s="207" t="s">
        <v>353</v>
      </c>
      <c r="B53" s="205" t="s">
        <v>83</v>
      </c>
      <c r="C53" s="206">
        <v>114002601</v>
      </c>
      <c r="D53" s="206">
        <v>142872768</v>
      </c>
      <c r="E53" s="206">
        <v>131504601</v>
      </c>
    </row>
    <row r="54" spans="1:5" ht="15" customHeight="1">
      <c r="A54" s="208" t="s">
        <v>386</v>
      </c>
      <c r="B54" s="209" t="s">
        <v>84</v>
      </c>
      <c r="C54" s="210">
        <f>SUM(C49:C53)</f>
        <v>114002601</v>
      </c>
      <c r="D54" s="210">
        <f>SUM(D49:D53)</f>
        <v>142872768</v>
      </c>
      <c r="E54" s="210">
        <f>SUM(E49:E53)</f>
        <v>131504601</v>
      </c>
    </row>
    <row r="55" spans="1:5" ht="15" customHeight="1">
      <c r="A55" s="211" t="s">
        <v>369</v>
      </c>
      <c r="B55" s="205" t="s">
        <v>154</v>
      </c>
      <c r="C55" s="206"/>
      <c r="D55" s="206"/>
      <c r="E55" s="206"/>
    </row>
    <row r="56" spans="1:5" ht="15" customHeight="1">
      <c r="A56" s="211" t="s">
        <v>370</v>
      </c>
      <c r="B56" s="205" t="s">
        <v>156</v>
      </c>
      <c r="C56" s="206"/>
      <c r="D56" s="206">
        <v>4450000</v>
      </c>
      <c r="E56" s="206">
        <v>4450000</v>
      </c>
    </row>
    <row r="57" spans="1:5" ht="15" customHeight="1">
      <c r="A57" s="211" t="s">
        <v>158</v>
      </c>
      <c r="B57" s="205" t="s">
        <v>159</v>
      </c>
      <c r="C57" s="206"/>
      <c r="D57" s="206"/>
      <c r="E57" s="206"/>
    </row>
    <row r="58" spans="1:5" ht="15" customHeight="1">
      <c r="A58" s="211" t="s">
        <v>371</v>
      </c>
      <c r="B58" s="205" t="s">
        <v>160</v>
      </c>
      <c r="C58" s="206"/>
      <c r="D58" s="206"/>
      <c r="E58" s="206"/>
    </row>
    <row r="59" spans="1:5" ht="15" customHeight="1">
      <c r="A59" s="211" t="s">
        <v>162</v>
      </c>
      <c r="B59" s="205" t="s">
        <v>163</v>
      </c>
      <c r="C59" s="206"/>
      <c r="D59" s="206"/>
      <c r="E59" s="206"/>
    </row>
    <row r="60" spans="1:5" ht="15" customHeight="1">
      <c r="A60" s="208" t="s">
        <v>391</v>
      </c>
      <c r="B60" s="209" t="s">
        <v>164</v>
      </c>
      <c r="C60" s="210">
        <f>SUM(C55:C59)</f>
        <v>0</v>
      </c>
      <c r="D60" s="210">
        <f>SUM(D55:D59)</f>
        <v>4450000</v>
      </c>
      <c r="E60" s="210">
        <f>SUM(E55:E59)</f>
        <v>4450000</v>
      </c>
    </row>
    <row r="61" spans="1:5" ht="15" customHeight="1">
      <c r="A61" s="211" t="s">
        <v>168</v>
      </c>
      <c r="B61" s="205" t="s">
        <v>169</v>
      </c>
      <c r="C61" s="206"/>
      <c r="D61" s="206"/>
      <c r="E61" s="206"/>
    </row>
    <row r="62" spans="1:5" ht="12">
      <c r="A62" s="207" t="s">
        <v>374</v>
      </c>
      <c r="B62" s="205" t="s">
        <v>914</v>
      </c>
      <c r="C62" s="206">
        <v>100000</v>
      </c>
      <c r="D62" s="206">
        <v>100000</v>
      </c>
      <c r="E62" s="206">
        <v>67200</v>
      </c>
    </row>
    <row r="63" spans="1:5" ht="15" customHeight="1">
      <c r="A63" s="211" t="s">
        <v>375</v>
      </c>
      <c r="B63" s="205" t="s">
        <v>915</v>
      </c>
      <c r="C63" s="206">
        <v>150000</v>
      </c>
      <c r="D63" s="206">
        <v>1650000</v>
      </c>
      <c r="E63" s="206">
        <v>500000</v>
      </c>
    </row>
    <row r="64" spans="1:5" ht="15" customHeight="1">
      <c r="A64" s="208" t="s">
        <v>394</v>
      </c>
      <c r="B64" s="209" t="s">
        <v>171</v>
      </c>
      <c r="C64" s="210">
        <f>SUM(C61:C63)</f>
        <v>250000</v>
      </c>
      <c r="D64" s="210">
        <f>SUM(D61:D63)</f>
        <v>1750000</v>
      </c>
      <c r="E64" s="210">
        <f>SUM(E61:E63)</f>
        <v>567200</v>
      </c>
    </row>
    <row r="65" spans="1:5" ht="15" customHeight="1">
      <c r="A65" s="213" t="s">
        <v>473</v>
      </c>
      <c r="B65" s="214"/>
      <c r="C65" s="215"/>
      <c r="D65" s="215"/>
      <c r="E65" s="215"/>
    </row>
    <row r="66" spans="1:5" ht="12">
      <c r="A66" s="216" t="s">
        <v>393</v>
      </c>
      <c r="B66" s="217" t="s">
        <v>172</v>
      </c>
      <c r="C66" s="218">
        <f>C64+C60+C54+C47+C43+C32+C18</f>
        <v>276049769</v>
      </c>
      <c r="D66" s="218">
        <f>D64+D60+D54+D47+D43+D32+D18</f>
        <v>337670825</v>
      </c>
      <c r="E66" s="218">
        <f>E64+E60+E54+E47+E43+E32+E18</f>
        <v>334976694</v>
      </c>
    </row>
    <row r="67" spans="1:5" ht="12">
      <c r="A67" s="219" t="s">
        <v>376</v>
      </c>
      <c r="B67" s="207" t="s">
        <v>173</v>
      </c>
      <c r="C67" s="206"/>
      <c r="D67" s="206"/>
      <c r="E67" s="206"/>
    </row>
    <row r="68" spans="1:5" ht="12">
      <c r="A68" s="211" t="s">
        <v>174</v>
      </c>
      <c r="B68" s="207" t="s">
        <v>175</v>
      </c>
      <c r="C68" s="206"/>
      <c r="D68" s="206"/>
      <c r="E68" s="206"/>
    </row>
    <row r="69" spans="1:5" ht="12">
      <c r="A69" s="219" t="s">
        <v>377</v>
      </c>
      <c r="B69" s="207" t="s">
        <v>176</v>
      </c>
      <c r="C69" s="206"/>
      <c r="D69" s="206"/>
      <c r="E69" s="206"/>
    </row>
    <row r="70" spans="1:5" ht="12">
      <c r="A70" s="212" t="s">
        <v>395</v>
      </c>
      <c r="B70" s="208" t="s">
        <v>177</v>
      </c>
      <c r="C70" s="206"/>
      <c r="D70" s="206"/>
      <c r="E70" s="206"/>
    </row>
    <row r="71" spans="1:5" ht="12">
      <c r="A71" s="211" t="s">
        <v>378</v>
      </c>
      <c r="B71" s="207" t="s">
        <v>178</v>
      </c>
      <c r="C71" s="206"/>
      <c r="D71" s="206"/>
      <c r="E71" s="206"/>
    </row>
    <row r="72" spans="1:5" ht="12">
      <c r="A72" s="219" t="s">
        <v>179</v>
      </c>
      <c r="B72" s="207" t="s">
        <v>180</v>
      </c>
      <c r="C72" s="206"/>
      <c r="D72" s="206"/>
      <c r="E72" s="206"/>
    </row>
    <row r="73" spans="1:5" ht="12">
      <c r="A73" s="211" t="s">
        <v>379</v>
      </c>
      <c r="B73" s="207" t="s">
        <v>181</v>
      </c>
      <c r="C73" s="206"/>
      <c r="D73" s="206"/>
      <c r="E73" s="206"/>
    </row>
    <row r="74" spans="1:5" ht="12">
      <c r="A74" s="219" t="s">
        <v>182</v>
      </c>
      <c r="B74" s="207" t="s">
        <v>183</v>
      </c>
      <c r="C74" s="206"/>
      <c r="D74" s="206"/>
      <c r="E74" s="206"/>
    </row>
    <row r="75" spans="1:5" ht="12">
      <c r="A75" s="220" t="s">
        <v>396</v>
      </c>
      <c r="B75" s="208" t="s">
        <v>184</v>
      </c>
      <c r="C75" s="206"/>
      <c r="D75" s="206"/>
      <c r="E75" s="206"/>
    </row>
    <row r="76" spans="1:5" ht="12">
      <c r="A76" s="207" t="s">
        <v>521</v>
      </c>
      <c r="B76" s="207" t="s">
        <v>185</v>
      </c>
      <c r="C76" s="206">
        <v>28751816</v>
      </c>
      <c r="D76" s="206">
        <v>33248586</v>
      </c>
      <c r="E76" s="206">
        <v>33248586</v>
      </c>
    </row>
    <row r="77" spans="1:5" ht="12">
      <c r="A77" s="207" t="s">
        <v>522</v>
      </c>
      <c r="B77" s="207" t="s">
        <v>185</v>
      </c>
      <c r="C77" s="206"/>
      <c r="D77" s="206"/>
      <c r="E77" s="206"/>
    </row>
    <row r="78" spans="1:5" ht="12">
      <c r="A78" s="207" t="s">
        <v>519</v>
      </c>
      <c r="B78" s="207" t="s">
        <v>186</v>
      </c>
      <c r="C78" s="206"/>
      <c r="D78" s="206"/>
      <c r="E78" s="206"/>
    </row>
    <row r="79" spans="1:5" ht="12">
      <c r="A79" s="207" t="s">
        <v>520</v>
      </c>
      <c r="B79" s="207" t="s">
        <v>186</v>
      </c>
      <c r="C79" s="206"/>
      <c r="D79" s="206"/>
      <c r="E79" s="206"/>
    </row>
    <row r="80" spans="1:5" ht="12">
      <c r="A80" s="208" t="s">
        <v>397</v>
      </c>
      <c r="B80" s="208" t="s">
        <v>187</v>
      </c>
      <c r="C80" s="210">
        <f>SUM(C76:C79)</f>
        <v>28751816</v>
      </c>
      <c r="D80" s="210">
        <f>SUM(D76:D79)</f>
        <v>33248586</v>
      </c>
      <c r="E80" s="210">
        <f>SUM(E76:E79)</f>
        <v>33248586</v>
      </c>
    </row>
    <row r="81" spans="1:5" ht="12">
      <c r="A81" s="219" t="s">
        <v>32</v>
      </c>
      <c r="B81" s="207" t="s">
        <v>189</v>
      </c>
      <c r="C81" s="206">
        <v>1502287</v>
      </c>
      <c r="D81" s="206">
        <v>2105629</v>
      </c>
      <c r="E81" s="206">
        <v>1586340</v>
      </c>
    </row>
    <row r="82" spans="1:5" ht="12">
      <c r="A82" s="219" t="s">
        <v>190</v>
      </c>
      <c r="B82" s="207" t="s">
        <v>191</v>
      </c>
      <c r="C82" s="206"/>
      <c r="D82" s="206"/>
      <c r="E82" s="206"/>
    </row>
    <row r="83" spans="1:5" ht="12">
      <c r="A83" s="219" t="s">
        <v>192</v>
      </c>
      <c r="B83" s="207" t="s">
        <v>191</v>
      </c>
      <c r="C83" s="206"/>
      <c r="D83" s="206"/>
      <c r="E83" s="206"/>
    </row>
    <row r="84" spans="1:5" ht="12">
      <c r="A84" s="219" t="s">
        <v>194</v>
      </c>
      <c r="B84" s="207" t="s">
        <v>195</v>
      </c>
      <c r="C84" s="206"/>
      <c r="D84" s="206"/>
      <c r="E84" s="206"/>
    </row>
    <row r="85" spans="1:5" ht="12">
      <c r="A85" s="211" t="s">
        <v>380</v>
      </c>
      <c r="B85" s="207" t="s">
        <v>196</v>
      </c>
      <c r="C85" s="206"/>
      <c r="D85" s="206"/>
      <c r="E85" s="206"/>
    </row>
    <row r="86" spans="1:5" ht="12">
      <c r="A86" s="212" t="s">
        <v>398</v>
      </c>
      <c r="B86" s="208" t="s">
        <v>198</v>
      </c>
      <c r="C86" s="210">
        <f>C70+C75+C80+C81+C82+C83+C84+C85</f>
        <v>30254103</v>
      </c>
      <c r="D86" s="210">
        <f>D70+D75+D80+D81+D82+D83+D84+D85</f>
        <v>35354215</v>
      </c>
      <c r="E86" s="210">
        <f>E70+E75+E80+E81+E82+E83+E84+E85</f>
        <v>34834926</v>
      </c>
    </row>
    <row r="87" spans="1:5" ht="12">
      <c r="A87" s="211" t="s">
        <v>199</v>
      </c>
      <c r="B87" s="207" t="s">
        <v>200</v>
      </c>
      <c r="C87" s="206"/>
      <c r="D87" s="206"/>
      <c r="E87" s="206"/>
    </row>
    <row r="88" spans="1:5" ht="12">
      <c r="A88" s="211" t="s">
        <v>201</v>
      </c>
      <c r="B88" s="207" t="s">
        <v>202</v>
      </c>
      <c r="C88" s="206"/>
      <c r="D88" s="206"/>
      <c r="E88" s="206"/>
    </row>
    <row r="89" spans="1:5" ht="12">
      <c r="A89" s="219" t="s">
        <v>203</v>
      </c>
      <c r="B89" s="207" t="s">
        <v>204</v>
      </c>
      <c r="C89" s="206"/>
      <c r="D89" s="206"/>
      <c r="E89" s="206"/>
    </row>
    <row r="90" spans="1:5" ht="12">
      <c r="A90" s="219" t="s">
        <v>381</v>
      </c>
      <c r="B90" s="207" t="s">
        <v>205</v>
      </c>
      <c r="C90" s="206"/>
      <c r="D90" s="206"/>
      <c r="E90" s="206"/>
    </row>
    <row r="91" spans="1:5" ht="12">
      <c r="A91" s="220" t="s">
        <v>399</v>
      </c>
      <c r="B91" s="208" t="s">
        <v>206</v>
      </c>
      <c r="C91" s="206"/>
      <c r="D91" s="206"/>
      <c r="E91" s="206"/>
    </row>
    <row r="92" spans="1:5" ht="12">
      <c r="A92" s="212" t="s">
        <v>207</v>
      </c>
      <c r="B92" s="208" t="s">
        <v>208</v>
      </c>
      <c r="C92" s="206"/>
      <c r="D92" s="206"/>
      <c r="E92" s="206"/>
    </row>
    <row r="93" spans="1:5" ht="12">
      <c r="A93" s="221" t="s">
        <v>400</v>
      </c>
      <c r="B93" s="222" t="s">
        <v>209</v>
      </c>
      <c r="C93" s="218">
        <f>C86+C91+C92</f>
        <v>30254103</v>
      </c>
      <c r="D93" s="218">
        <f>D86+D91+D92</f>
        <v>35354215</v>
      </c>
      <c r="E93" s="218">
        <f>E86+E91+E92</f>
        <v>34834926</v>
      </c>
    </row>
    <row r="94" spans="1:5" ht="12">
      <c r="A94" s="223" t="s">
        <v>383</v>
      </c>
      <c r="B94" s="224"/>
      <c r="C94" s="225">
        <f>C93+C66</f>
        <v>306303872</v>
      </c>
      <c r="D94" s="225">
        <f>D93+D66</f>
        <v>373025040</v>
      </c>
      <c r="E94" s="225">
        <f>E93+E66</f>
        <v>369811620</v>
      </c>
    </row>
    <row r="95" spans="3:5" ht="12">
      <c r="C95" s="226"/>
      <c r="D95" s="226"/>
      <c r="E95" s="226"/>
    </row>
    <row r="98" ht="12">
      <c r="C98" s="227"/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B35"/>
  <sheetViews>
    <sheetView view="pageBreakPreview" zoomScale="110" zoomScaleSheetLayoutView="110" zoomScalePageLayoutView="0" workbookViewId="0" topLeftCell="A1">
      <selection activeCell="A2" sqref="A2:B2"/>
    </sheetView>
  </sheetViews>
  <sheetFormatPr defaultColWidth="9.140625" defaultRowHeight="15"/>
  <cols>
    <col min="1" max="1" width="86.28125" style="0" customWidth="1"/>
    <col min="2" max="2" width="28.28125" style="85" customWidth="1"/>
  </cols>
  <sheetData>
    <row r="1" spans="1:2" ht="14.25">
      <c r="A1" s="287" t="s">
        <v>1008</v>
      </c>
      <c r="B1" s="287"/>
    </row>
    <row r="2" spans="1:2" ht="25.5" customHeight="1">
      <c r="A2" s="293" t="s">
        <v>994</v>
      </c>
      <c r="B2" s="302"/>
    </row>
    <row r="3" spans="1:2" ht="23.25" customHeight="1">
      <c r="A3" s="303" t="s">
        <v>472</v>
      </c>
      <c r="B3" s="304"/>
    </row>
    <row r="4" ht="14.25">
      <c r="A4" s="1"/>
    </row>
    <row r="5" ht="14.25">
      <c r="A5" s="1"/>
    </row>
    <row r="6" spans="1:2" ht="51" customHeight="1">
      <c r="A6" s="55" t="s">
        <v>471</v>
      </c>
      <c r="B6" s="86" t="s">
        <v>518</v>
      </c>
    </row>
    <row r="7" spans="1:2" ht="15" customHeight="1">
      <c r="A7" s="56" t="s">
        <v>445</v>
      </c>
      <c r="B7" s="57"/>
    </row>
    <row r="8" spans="1:2" ht="15" customHeight="1">
      <c r="A8" s="56" t="s">
        <v>446</v>
      </c>
      <c r="B8" s="57"/>
    </row>
    <row r="9" spans="1:2" ht="15" customHeight="1">
      <c r="A9" s="56" t="s">
        <v>447</v>
      </c>
      <c r="B9" s="57"/>
    </row>
    <row r="10" spans="1:2" ht="15" customHeight="1">
      <c r="A10" s="56" t="s">
        <v>448</v>
      </c>
      <c r="B10" s="57"/>
    </row>
    <row r="11" spans="1:2" ht="15" customHeight="1">
      <c r="A11" s="55" t="s">
        <v>466</v>
      </c>
      <c r="B11" s="57">
        <f>SUM(B7:B10)</f>
        <v>0</v>
      </c>
    </row>
    <row r="12" spans="1:2" ht="15" customHeight="1">
      <c r="A12" s="56" t="s">
        <v>449</v>
      </c>
      <c r="B12" s="57"/>
    </row>
    <row r="13" spans="1:2" ht="27.75" customHeight="1">
      <c r="A13" s="56" t="s">
        <v>450</v>
      </c>
      <c r="B13" s="57"/>
    </row>
    <row r="14" spans="1:2" ht="15" customHeight="1">
      <c r="A14" s="56" t="s">
        <v>451</v>
      </c>
      <c r="B14" s="57"/>
    </row>
    <row r="15" spans="1:2" ht="15" customHeight="1">
      <c r="A15" s="56" t="s">
        <v>452</v>
      </c>
      <c r="B15" s="57">
        <v>2</v>
      </c>
    </row>
    <row r="16" spans="1:2" ht="15" customHeight="1">
      <c r="A16" s="56" t="s">
        <v>453</v>
      </c>
      <c r="B16" s="57">
        <v>2</v>
      </c>
    </row>
    <row r="17" spans="1:2" ht="15" customHeight="1">
      <c r="A17" s="56" t="s">
        <v>454</v>
      </c>
      <c r="B17" s="57">
        <v>1</v>
      </c>
    </row>
    <row r="18" spans="1:2" ht="15" customHeight="1">
      <c r="A18" s="56" t="s">
        <v>455</v>
      </c>
      <c r="B18" s="57"/>
    </row>
    <row r="19" spans="1:2" ht="15" customHeight="1">
      <c r="A19" s="55" t="s">
        <v>467</v>
      </c>
      <c r="B19" s="160">
        <f>SUM(B12:B18)</f>
        <v>5</v>
      </c>
    </row>
    <row r="20" spans="1:2" ht="28.5" customHeight="1">
      <c r="A20" s="56" t="s">
        <v>456</v>
      </c>
      <c r="B20" s="57">
        <v>8</v>
      </c>
    </row>
    <row r="21" spans="1:2" ht="15" customHeight="1">
      <c r="A21" s="56" t="s">
        <v>457</v>
      </c>
      <c r="B21" s="57"/>
    </row>
    <row r="22" spans="1:2" ht="15" customHeight="1">
      <c r="A22" s="56" t="s">
        <v>458</v>
      </c>
      <c r="B22" s="57">
        <v>1</v>
      </c>
    </row>
    <row r="23" spans="1:2" ht="15" customHeight="1">
      <c r="A23" s="55" t="s">
        <v>468</v>
      </c>
      <c r="B23" s="160">
        <f>SUM(B20:B22)</f>
        <v>9</v>
      </c>
    </row>
    <row r="24" spans="1:2" ht="15" customHeight="1">
      <c r="A24" s="56" t="s">
        <v>459</v>
      </c>
      <c r="B24" s="57">
        <v>1</v>
      </c>
    </row>
    <row r="25" spans="1:2" ht="15" customHeight="1">
      <c r="A25" s="56" t="s">
        <v>460</v>
      </c>
      <c r="B25" s="57">
        <v>4</v>
      </c>
    </row>
    <row r="26" spans="1:2" ht="15" customHeight="1">
      <c r="A26" s="56" t="s">
        <v>461</v>
      </c>
      <c r="B26" s="57">
        <v>1</v>
      </c>
    </row>
    <row r="27" spans="1:2" ht="15" customHeight="1">
      <c r="A27" s="55" t="s">
        <v>469</v>
      </c>
      <c r="B27" s="160">
        <f>SUM(B24:B26)</f>
        <v>6</v>
      </c>
    </row>
    <row r="28" spans="1:2" ht="37.5" customHeight="1">
      <c r="A28" s="55" t="s">
        <v>470</v>
      </c>
      <c r="B28" s="87">
        <f>SUM(B27,B23,B19,B11)</f>
        <v>20</v>
      </c>
    </row>
    <row r="29" spans="1:2" ht="30" customHeight="1">
      <c r="A29" s="56" t="s">
        <v>462</v>
      </c>
      <c r="B29" s="57"/>
    </row>
    <row r="30" spans="1:2" ht="26.25" customHeight="1">
      <c r="A30" s="56" t="s">
        <v>463</v>
      </c>
      <c r="B30" s="57"/>
    </row>
    <row r="31" spans="1:2" ht="30" customHeight="1">
      <c r="A31" s="56" t="s">
        <v>464</v>
      </c>
      <c r="B31" s="57"/>
    </row>
    <row r="32" spans="1:2" ht="15" customHeight="1">
      <c r="A32" s="56" t="s">
        <v>465</v>
      </c>
      <c r="B32" s="57"/>
    </row>
    <row r="33" spans="1:2" ht="36" customHeight="1">
      <c r="A33" s="55" t="s">
        <v>577</v>
      </c>
      <c r="B33" s="57">
        <f>SUM(B29:B32)</f>
        <v>0</v>
      </c>
    </row>
    <row r="34" spans="1:2" ht="14.25">
      <c r="A34" s="299"/>
      <c r="B34" s="300"/>
    </row>
    <row r="35" spans="1:2" ht="14.25">
      <c r="A35" s="301"/>
      <c r="B35" s="300"/>
    </row>
  </sheetData>
  <sheetProtection/>
  <mergeCells count="5">
    <mergeCell ref="A34:B34"/>
    <mergeCell ref="A35:B35"/>
    <mergeCell ref="A2:B2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E21"/>
  <sheetViews>
    <sheetView view="pageBreakPreview" zoomScale="110" zoomScaleSheetLayoutView="110" zoomScalePageLayoutView="0" workbookViewId="0" topLeftCell="A1">
      <selection activeCell="A3" sqref="A3:E3"/>
    </sheetView>
  </sheetViews>
  <sheetFormatPr defaultColWidth="9.140625" defaultRowHeight="15"/>
  <cols>
    <col min="1" max="1" width="45.7109375" style="192" customWidth="1"/>
    <col min="2" max="2" width="9.421875" style="192" customWidth="1"/>
    <col min="3" max="5" width="20.421875" style="192" bestFit="1" customWidth="1"/>
    <col min="6" max="6" width="11.57421875" style="192" bestFit="1" customWidth="1"/>
    <col min="7" max="16384" width="8.8515625" style="192" customWidth="1"/>
  </cols>
  <sheetData>
    <row r="1" spans="1:5" ht="13.5">
      <c r="A1" s="305" t="s">
        <v>1009</v>
      </c>
      <c r="B1" s="305"/>
      <c r="C1" s="305"/>
      <c r="D1" s="305"/>
      <c r="E1" s="305"/>
    </row>
    <row r="2" spans="1:5" ht="21.75" customHeight="1">
      <c r="A2" s="293" t="s">
        <v>994</v>
      </c>
      <c r="B2" s="306"/>
      <c r="C2" s="306"/>
      <c r="D2" s="306"/>
      <c r="E2" s="306"/>
    </row>
    <row r="3" spans="1:5" ht="26.25" customHeight="1">
      <c r="A3" s="291" t="s">
        <v>918</v>
      </c>
      <c r="B3" s="306"/>
      <c r="C3" s="306"/>
      <c r="D3" s="306"/>
      <c r="E3" s="306"/>
    </row>
    <row r="5" spans="1:5" ht="13.5">
      <c r="A5" s="312" t="s">
        <v>527</v>
      </c>
      <c r="B5" s="310" t="s">
        <v>758</v>
      </c>
      <c r="C5" s="307" t="s">
        <v>556</v>
      </c>
      <c r="D5" s="308"/>
      <c r="E5" s="309"/>
    </row>
    <row r="6" spans="1:5" ht="23.25" customHeight="1">
      <c r="A6" s="311"/>
      <c r="B6" s="311"/>
      <c r="C6" s="3" t="s">
        <v>555</v>
      </c>
      <c r="D6" s="3" t="s">
        <v>575</v>
      </c>
      <c r="E6" s="193" t="s">
        <v>576</v>
      </c>
    </row>
    <row r="7" spans="1:5" ht="13.5">
      <c r="A7" s="16" t="s">
        <v>872</v>
      </c>
      <c r="B7" s="6" t="s">
        <v>873</v>
      </c>
      <c r="C7" s="194"/>
      <c r="D7" s="194">
        <v>60000</v>
      </c>
      <c r="E7" s="228">
        <v>55858</v>
      </c>
    </row>
    <row r="8" spans="1:5" ht="13.5">
      <c r="A8" s="16" t="s">
        <v>290</v>
      </c>
      <c r="B8" s="6" t="s">
        <v>874</v>
      </c>
      <c r="C8" s="194">
        <v>0</v>
      </c>
      <c r="D8" s="194">
        <v>738780</v>
      </c>
      <c r="E8" s="228">
        <v>738780</v>
      </c>
    </row>
    <row r="9" spans="1:5" ht="13.5">
      <c r="A9" s="5" t="s">
        <v>876</v>
      </c>
      <c r="B9" s="6" t="s">
        <v>877</v>
      </c>
      <c r="C9" s="194"/>
      <c r="D9" s="194"/>
      <c r="E9" s="228"/>
    </row>
    <row r="10" spans="1:5" ht="13.5">
      <c r="A10" s="16" t="s">
        <v>878</v>
      </c>
      <c r="B10" s="6" t="s">
        <v>879</v>
      </c>
      <c r="C10" s="194">
        <v>22281200</v>
      </c>
      <c r="D10" s="194">
        <v>33918093</v>
      </c>
      <c r="E10" s="228">
        <v>29563744</v>
      </c>
    </row>
    <row r="11" spans="1:5" ht="13.5">
      <c r="A11" s="16" t="s">
        <v>880</v>
      </c>
      <c r="B11" s="6" t="s">
        <v>881</v>
      </c>
      <c r="C11" s="194"/>
      <c r="D11" s="194"/>
      <c r="E11" s="228"/>
    </row>
    <row r="12" spans="1:5" ht="26.25">
      <c r="A12" s="5" t="s">
        <v>882</v>
      </c>
      <c r="B12" s="6" t="s">
        <v>883</v>
      </c>
      <c r="C12" s="194"/>
      <c r="D12" s="194"/>
      <c r="E12" s="228"/>
    </row>
    <row r="13" spans="1:5" ht="26.25">
      <c r="A13" s="5" t="s">
        <v>884</v>
      </c>
      <c r="B13" s="6" t="s">
        <v>885</v>
      </c>
      <c r="C13" s="194">
        <v>6015924</v>
      </c>
      <c r="D13" s="194">
        <v>8605645</v>
      </c>
      <c r="E13" s="228">
        <v>6659227</v>
      </c>
    </row>
    <row r="14" spans="1:5" ht="15">
      <c r="A14" s="24" t="s">
        <v>291</v>
      </c>
      <c r="B14" s="11" t="s">
        <v>886</v>
      </c>
      <c r="C14" s="229">
        <f>C7+C8+C9+C10+C11+C12+C13</f>
        <v>28297124</v>
      </c>
      <c r="D14" s="229">
        <f>D7+D8+D9+D10+D11+D12+D13</f>
        <v>43322518</v>
      </c>
      <c r="E14" s="230">
        <f>E7+E8+E9+E10+E11+E12+E13</f>
        <v>37017609</v>
      </c>
    </row>
    <row r="15" spans="1:5" ht="13.5">
      <c r="A15" s="16" t="s">
        <v>887</v>
      </c>
      <c r="B15" s="6" t="s">
        <v>888</v>
      </c>
      <c r="C15" s="194">
        <v>25578870</v>
      </c>
      <c r="D15" s="194">
        <v>37675142</v>
      </c>
      <c r="E15" s="228">
        <v>24374016</v>
      </c>
    </row>
    <row r="16" spans="1:5" ht="13.5">
      <c r="A16" s="16" t="s">
        <v>889</v>
      </c>
      <c r="B16" s="6" t="s">
        <v>890</v>
      </c>
      <c r="C16" s="194"/>
      <c r="D16" s="194"/>
      <c r="E16" s="228"/>
    </row>
    <row r="17" spans="1:5" ht="13.5">
      <c r="A17" s="16" t="s">
        <v>891</v>
      </c>
      <c r="B17" s="6" t="s">
        <v>892</v>
      </c>
      <c r="C17" s="194"/>
      <c r="D17" s="194"/>
      <c r="E17" s="228"/>
    </row>
    <row r="18" spans="1:5" ht="26.25">
      <c r="A18" s="16" t="s">
        <v>0</v>
      </c>
      <c r="B18" s="6" t="s">
        <v>1</v>
      </c>
      <c r="C18" s="194">
        <v>6906295</v>
      </c>
      <c r="D18" s="194">
        <v>10171858</v>
      </c>
      <c r="E18" s="228">
        <v>6580984</v>
      </c>
    </row>
    <row r="19" spans="1:5" ht="15">
      <c r="A19" s="24" t="s">
        <v>292</v>
      </c>
      <c r="B19" s="11" t="s">
        <v>2</v>
      </c>
      <c r="C19" s="229">
        <f>C15+C16+C17+C18</f>
        <v>32485165</v>
      </c>
      <c r="D19" s="229">
        <f>D15+D16+D17+D18</f>
        <v>47847000</v>
      </c>
      <c r="E19" s="230">
        <f>E15+E16+E17+E18</f>
        <v>30955000</v>
      </c>
    </row>
    <row r="21" spans="1:5" ht="13.5">
      <c r="A21" s="89"/>
      <c r="B21" s="89"/>
      <c r="C21" s="89"/>
      <c r="D21" s="89"/>
      <c r="E21" s="89"/>
    </row>
  </sheetData>
  <sheetProtection/>
  <mergeCells count="6">
    <mergeCell ref="A1:E1"/>
    <mergeCell ref="A2:E2"/>
    <mergeCell ref="A3:E3"/>
    <mergeCell ref="C5:E5"/>
    <mergeCell ref="B5:B6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D9"/>
  <sheetViews>
    <sheetView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5"/>
  <cols>
    <col min="1" max="1" width="36.421875" style="192" customWidth="1"/>
    <col min="2" max="2" width="10.140625" style="192" customWidth="1"/>
    <col min="3" max="4" width="18.8515625" style="192" customWidth="1"/>
    <col min="5" max="16384" width="8.8515625" style="192" customWidth="1"/>
  </cols>
  <sheetData>
    <row r="1" spans="1:4" s="330" customFormat="1" ht="25.5" customHeight="1">
      <c r="A1" s="327" t="s">
        <v>1010</v>
      </c>
      <c r="B1" s="327"/>
      <c r="C1" s="327"/>
      <c r="D1" s="327"/>
    </row>
    <row r="2" spans="1:4" s="330" customFormat="1" ht="35.25" customHeight="1">
      <c r="A2" s="318" t="s">
        <v>994</v>
      </c>
      <c r="B2" s="319"/>
      <c r="C2" s="319"/>
      <c r="D2" s="319"/>
    </row>
    <row r="3" spans="1:4" s="330" customFormat="1" ht="23.25" customHeight="1">
      <c r="A3" s="289" t="s">
        <v>919</v>
      </c>
      <c r="B3" s="319"/>
      <c r="C3" s="319"/>
      <c r="D3" s="319"/>
    </row>
    <row r="4" ht="18">
      <c r="A4" s="91"/>
    </row>
    <row r="5" ht="13.5">
      <c r="A5" s="192" t="s">
        <v>945</v>
      </c>
    </row>
    <row r="6" spans="1:4" ht="13.5">
      <c r="A6" s="312" t="s">
        <v>757</v>
      </c>
      <c r="B6" s="310" t="s">
        <v>758</v>
      </c>
      <c r="C6" s="307" t="s">
        <v>708</v>
      </c>
      <c r="D6" s="309"/>
    </row>
    <row r="7" spans="1:4" ht="13.5">
      <c r="A7" s="311"/>
      <c r="B7" s="311"/>
      <c r="C7" s="3" t="s">
        <v>555</v>
      </c>
      <c r="D7" s="3" t="s">
        <v>575</v>
      </c>
    </row>
    <row r="8" spans="1:4" ht="13.5">
      <c r="A8" s="141" t="s">
        <v>526</v>
      </c>
      <c r="B8" s="189" t="s">
        <v>906</v>
      </c>
      <c r="C8" s="195">
        <v>14159516</v>
      </c>
      <c r="D8" s="195">
        <v>21725559</v>
      </c>
    </row>
    <row r="9" spans="1:4" ht="13.5">
      <c r="A9" s="141" t="s">
        <v>525</v>
      </c>
      <c r="B9" s="189" t="s">
        <v>906</v>
      </c>
      <c r="C9" s="195"/>
      <c r="D9" s="195"/>
    </row>
  </sheetData>
  <sheetProtection/>
  <mergeCells count="6">
    <mergeCell ref="A1:D1"/>
    <mergeCell ref="A2:D2"/>
    <mergeCell ref="A3:D3"/>
    <mergeCell ref="A6:A7"/>
    <mergeCell ref="B6:B7"/>
    <mergeCell ref="C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4999699890613556"/>
    <pageSetUpPr fitToPage="1"/>
  </sheetPr>
  <dimension ref="A1:M20"/>
  <sheetViews>
    <sheetView view="pageBreakPreview" zoomScale="70" zoomScaleNormal="90" zoomScaleSheetLayoutView="70" zoomScalePageLayoutView="0" workbookViewId="0" topLeftCell="A1">
      <selection activeCell="A3" sqref="A3:M3"/>
    </sheetView>
  </sheetViews>
  <sheetFormatPr defaultColWidth="9.140625" defaultRowHeight="15"/>
  <cols>
    <col min="1" max="1" width="64.28125" style="0" customWidth="1"/>
    <col min="3" max="5" width="18.57421875" style="0" bestFit="1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14.25">
      <c r="A1" s="287" t="s">
        <v>1011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30" customHeight="1">
      <c r="A2" s="293" t="s">
        <v>994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27" customHeight="1">
      <c r="A3" s="291" t="s">
        <v>943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4" spans="1:13" ht="16.5" customHeight="1">
      <c r="A4" s="88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4.25">
      <c r="A5" s="4" t="s">
        <v>551</v>
      </c>
      <c r="M5" t="s">
        <v>557</v>
      </c>
    </row>
    <row r="6" spans="1:13" ht="61.5" customHeight="1">
      <c r="A6" s="2" t="s">
        <v>757</v>
      </c>
      <c r="B6" s="3" t="s">
        <v>758</v>
      </c>
      <c r="C6" s="58" t="s">
        <v>528</v>
      </c>
      <c r="D6" s="58" t="s">
        <v>671</v>
      </c>
      <c r="E6" s="58" t="s">
        <v>672</v>
      </c>
      <c r="F6" s="58" t="s">
        <v>673</v>
      </c>
      <c r="G6" s="58" t="s">
        <v>674</v>
      </c>
      <c r="H6" s="58" t="s">
        <v>531</v>
      </c>
      <c r="I6" s="58" t="s">
        <v>531</v>
      </c>
      <c r="J6" s="58" t="s">
        <v>536</v>
      </c>
      <c r="K6" s="58" t="s">
        <v>529</v>
      </c>
      <c r="L6" s="58" t="s">
        <v>530</v>
      </c>
      <c r="M6" s="58" t="s">
        <v>532</v>
      </c>
    </row>
    <row r="7" spans="1:13" ht="24">
      <c r="A7" s="43"/>
      <c r="B7" s="43"/>
      <c r="C7" s="43"/>
      <c r="D7" s="43"/>
      <c r="E7" s="43"/>
      <c r="F7" s="43"/>
      <c r="G7" s="43"/>
      <c r="H7" s="60" t="s">
        <v>537</v>
      </c>
      <c r="I7" s="79" t="s">
        <v>675</v>
      </c>
      <c r="J7" s="59"/>
      <c r="K7" s="43"/>
      <c r="L7" s="43"/>
      <c r="M7" s="43"/>
    </row>
    <row r="8" spans="1:13" ht="14.25">
      <c r="A8" s="16" t="s">
        <v>872</v>
      </c>
      <c r="B8" s="6" t="s">
        <v>873</v>
      </c>
      <c r="C8" s="122"/>
      <c r="D8" s="122">
        <v>60000</v>
      </c>
      <c r="E8" s="122">
        <v>55858</v>
      </c>
      <c r="F8" s="124"/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4.25">
      <c r="A9" s="16" t="s">
        <v>290</v>
      </c>
      <c r="B9" s="6" t="s">
        <v>874</v>
      </c>
      <c r="C9" s="122">
        <v>0</v>
      </c>
      <c r="D9" s="122">
        <v>738780</v>
      </c>
      <c r="E9" s="122">
        <v>738780</v>
      </c>
      <c r="F9" s="124"/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</row>
    <row r="10" spans="1:13" ht="14.25">
      <c r="A10" s="5" t="s">
        <v>876</v>
      </c>
      <c r="B10" s="6" t="s">
        <v>877</v>
      </c>
      <c r="C10" s="122"/>
      <c r="D10" s="122"/>
      <c r="E10" s="122"/>
      <c r="F10" s="124"/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</row>
    <row r="11" spans="1:13" ht="14.25">
      <c r="A11" s="16" t="s">
        <v>878</v>
      </c>
      <c r="B11" s="6" t="s">
        <v>879</v>
      </c>
      <c r="C11" s="122">
        <v>22281200</v>
      </c>
      <c r="D11" s="122">
        <v>33918093</v>
      </c>
      <c r="E11" s="122">
        <v>29563744</v>
      </c>
      <c r="F11" s="124"/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4.25">
      <c r="A12" s="16" t="s">
        <v>880</v>
      </c>
      <c r="B12" s="6" t="s">
        <v>881</v>
      </c>
      <c r="C12" s="122"/>
      <c r="D12" s="122"/>
      <c r="E12" s="104"/>
      <c r="F12" s="125"/>
      <c r="G12" s="43"/>
      <c r="H12" s="43"/>
      <c r="I12" s="43"/>
      <c r="J12" s="43"/>
      <c r="K12" s="43"/>
      <c r="L12" s="43"/>
      <c r="M12" s="43"/>
    </row>
    <row r="13" spans="1:13" ht="14.25">
      <c r="A13" s="5" t="s">
        <v>882</v>
      </c>
      <c r="B13" s="6" t="s">
        <v>883</v>
      </c>
      <c r="C13" s="122"/>
      <c r="D13" s="122"/>
      <c r="E13" s="122"/>
      <c r="F13" s="124"/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</row>
    <row r="14" spans="1:13" ht="14.25">
      <c r="A14" s="5" t="s">
        <v>884</v>
      </c>
      <c r="B14" s="6" t="s">
        <v>885</v>
      </c>
      <c r="C14" s="122">
        <v>6015924</v>
      </c>
      <c r="D14" s="122">
        <v>8605645</v>
      </c>
      <c r="E14" s="122">
        <v>6659227</v>
      </c>
      <c r="F14" s="124"/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5">
      <c r="A15" s="78" t="s">
        <v>291</v>
      </c>
      <c r="B15" s="77" t="s">
        <v>886</v>
      </c>
      <c r="C15" s="123">
        <f>C8+C9+C10+C11+C12+C13+C14</f>
        <v>28297124</v>
      </c>
      <c r="D15" s="123">
        <f>D8+D9+D10+D11+D12+D13+D14</f>
        <v>43322518</v>
      </c>
      <c r="E15" s="123">
        <f>E8+E9+E10+E11+E12+E13+E14</f>
        <v>37017609</v>
      </c>
      <c r="F15" s="123">
        <f>F8+F9+F10+F11+F12+F13+F14</f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</row>
    <row r="16" spans="1:13" ht="14.25">
      <c r="A16" s="16" t="s">
        <v>887</v>
      </c>
      <c r="B16" s="6" t="s">
        <v>888</v>
      </c>
      <c r="C16" s="122">
        <v>25578870</v>
      </c>
      <c r="D16" s="122">
        <v>37675142</v>
      </c>
      <c r="E16" s="122">
        <v>24374016</v>
      </c>
      <c r="F16" s="124"/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4.25">
      <c r="A17" s="16" t="s">
        <v>889</v>
      </c>
      <c r="B17" s="6" t="s">
        <v>890</v>
      </c>
      <c r="C17" s="122"/>
      <c r="D17" s="122"/>
      <c r="E17" s="122"/>
      <c r="F17" s="124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4.25">
      <c r="A18" s="16" t="s">
        <v>891</v>
      </c>
      <c r="B18" s="6" t="s">
        <v>892</v>
      </c>
      <c r="C18" s="122"/>
      <c r="D18" s="122"/>
      <c r="E18" s="122"/>
      <c r="F18" s="124"/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4.25">
      <c r="A19" s="16" t="s">
        <v>0</v>
      </c>
      <c r="B19" s="6" t="s">
        <v>1</v>
      </c>
      <c r="C19" s="122">
        <v>6906295</v>
      </c>
      <c r="D19" s="122">
        <v>10171858</v>
      </c>
      <c r="E19" s="122">
        <v>6580984</v>
      </c>
      <c r="F19" s="124"/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5">
      <c r="A20" s="78" t="s">
        <v>292</v>
      </c>
      <c r="B20" s="77" t="s">
        <v>2</v>
      </c>
      <c r="C20" s="123">
        <f>C19+C18+C17+C16</f>
        <v>32485165</v>
      </c>
      <c r="D20" s="123">
        <f>D19+D18+D17+D16</f>
        <v>47847000</v>
      </c>
      <c r="E20" s="123">
        <f>E19+E18+E17+E16</f>
        <v>30955000</v>
      </c>
      <c r="F20" s="123">
        <f>F19+F18+F17+F16</f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</sheetData>
  <sheetProtection/>
  <mergeCells count="3">
    <mergeCell ref="A3:M3"/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2021-06-01T12:50:49Z</cp:lastPrinted>
  <dcterms:created xsi:type="dcterms:W3CDTF">2014-01-03T21:48:14Z</dcterms:created>
  <dcterms:modified xsi:type="dcterms:W3CDTF">2021-06-01T12:51:16Z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