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  <sheet name="Vagyon" sheetId="10" r:id="rId10"/>
    <sheet name="Maradvány" sheetId="11" r:id="rId11"/>
    <sheet name="Eredménykimutatás" sheetId="12" r:id="rId12"/>
  </sheets>
  <definedNames>
    <definedName name="Excel_BuiltIn_Print_Area_1_1">#REF!</definedName>
    <definedName name="Excel_BuiltIn_Print_Area_2_1">#REF!</definedName>
    <definedName name="Excel_BuiltIn_Print_Area_3_1">'5.kiadás'!$A$2:$E$893</definedName>
    <definedName name="_xlnm.Print_Titles" localSheetId="4">'5.kiadás'!$2:$7</definedName>
    <definedName name="_xlnm.Print_Area" localSheetId="1">'2. bevételek'!$A$1:$J$149</definedName>
    <definedName name="_xlnm.Print_Area" localSheetId="4">'5.kiadás'!$A$1:$J$560</definedName>
    <definedName name="_xlnm.Print_Area" localSheetId="5">'6. kiadás feladatonként'!$A$1:$G$26</definedName>
    <definedName name="_xlnm.Print_Area" localSheetId="7">'8. táj adatok műk'!$A$1:$J$32</definedName>
    <definedName name="_xlnm.Print_Area" localSheetId="8">'9. táj adatok felh'!$A$1:$H$26</definedName>
  </definedNames>
  <calcPr fullCalcOnLoad="1"/>
</workbook>
</file>

<file path=xl/sharedStrings.xml><?xml version="1.0" encoding="utf-8"?>
<sst xmlns="http://schemas.openxmlformats.org/spreadsheetml/2006/main" count="1413" uniqueCount="586">
  <si>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</si>
  <si>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</si>
  <si>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</si>
  <si>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</si>
  <si>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</si>
  <si>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</si>
  <si>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</si>
  <si>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</si>
  <si>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</si>
  <si>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Bérleti és lízingdíjak</t>
  </si>
  <si>
    <t>Belföldi kiküldetés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</si>
  <si>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</si>
  <si>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</si>
  <si>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</si>
  <si>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</si>
  <si>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</si>
  <si>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</si>
  <si>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Működési célú pénzeszköz átadás orvosi ügyelet működéséhez</t>
  </si>
  <si>
    <t>Foglalkoztatást helyettesítő támogatás</t>
  </si>
  <si>
    <t>Könyvbeszerzés</t>
  </si>
  <si>
    <t>Üdülőhelyi feladatok</t>
  </si>
  <si>
    <t>Előirányzat
(ezer Ft)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</si>
  <si>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</si>
  <si>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</si>
  <si>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</si>
  <si>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</si>
  <si>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</si>
  <si>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</si>
  <si>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 xml:space="preserve">2014. évi költségvetés kiadási 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</si>
  <si>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</si>
  <si>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</si>
  <si>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</si>
  <si>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</si>
  <si>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</si>
  <si>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</si>
  <si>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</si>
  <si>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</si>
  <si>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</si>
  <si>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</si>
  <si>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</si>
  <si>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</si>
  <si>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</si>
  <si>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</si>
  <si>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</si>
  <si>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</si>
  <si>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</si>
  <si>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</si>
  <si>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</si>
  <si>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</si>
  <si>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</si>
  <si>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</si>
  <si>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</si>
  <si>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</si>
  <si>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</si>
  <si>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</si>
  <si>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</si>
  <si>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</si>
  <si>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Tűzelőanyagok, hajtó, és kenőanyagok</t>
  </si>
  <si>
    <t>Munka és védőruha</t>
  </si>
  <si>
    <t>K313</t>
  </si>
  <si>
    <t>Árubeszerzés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</si>
  <si>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</si>
  <si>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</si>
  <si>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</si>
  <si>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</si>
  <si>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</si>
  <si>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</si>
  <si>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</si>
  <si>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</si>
  <si>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</si>
  <si>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</si>
  <si>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</si>
  <si>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</si>
  <si>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K333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</si>
  <si>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</si>
  <si>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</si>
  <si>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</si>
  <si>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</si>
  <si>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</si>
  <si>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</si>
  <si>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</si>
  <si>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K341</t>
  </si>
  <si>
    <t>Kiküldetés kiadásai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</si>
  <si>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</si>
  <si>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</si>
  <si>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</si>
  <si>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</si>
  <si>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</si>
  <si>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</si>
  <si>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</si>
  <si>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</si>
  <si>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</si>
  <si>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Kerekítési különbözet</t>
  </si>
  <si>
    <t>Adók, díjak</t>
  </si>
  <si>
    <t>K4</t>
  </si>
  <si>
    <t>Ellátottak pénzbeli támogatásai</t>
  </si>
  <si>
    <t>K41</t>
  </si>
  <si>
    <t>Társadalombiztosítási ellátások</t>
  </si>
  <si>
    <t>K42</t>
  </si>
  <si>
    <t>Családi támogatások</t>
  </si>
  <si>
    <t>Otthonteremtési támogatás</t>
  </si>
  <si>
    <t>Egyéb pénzbeli és természetbeni gyermekvédelmi támogatás</t>
  </si>
  <si>
    <t>K45</t>
  </si>
  <si>
    <t>Foglalkoztatással, munkanélküliséggel kapcsolatos ellátások</t>
  </si>
  <si>
    <t>Álláskeresési járadék</t>
  </si>
  <si>
    <t>K46</t>
  </si>
  <si>
    <t>Lakhatással kapcsolatos ellátások</t>
  </si>
  <si>
    <t>Lakásfenntarási támogatás</t>
  </si>
  <si>
    <t>K47</t>
  </si>
  <si>
    <t>Intézményi ellátottak pénzbeli juttatásai</t>
  </si>
  <si>
    <t>Középfokú nevelésben részesűlő részére fizetett juttatás</t>
  </si>
  <si>
    <t>Felsőfokú oktatásban részesülő részére fizetett juttatás</t>
  </si>
  <si>
    <t>K48</t>
  </si>
  <si>
    <t>Egyéb nem intézményi ellátások</t>
  </si>
  <si>
    <t>Rendszeres szociális segély</t>
  </si>
  <si>
    <t>Átmeneti segély</t>
  </si>
  <si>
    <t>Temetési segély</t>
  </si>
  <si>
    <t>K5</t>
  </si>
  <si>
    <t>Egyéb működési célú kiadások</t>
  </si>
  <si>
    <t>K502</t>
  </si>
  <si>
    <t>Elvonások és befizetések</t>
  </si>
  <si>
    <t>Beszámoló alapján történő befizetési kötelezettség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</si>
  <si>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</si>
  <si>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</si>
  <si>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</si>
  <si>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</si>
  <si>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</si>
  <si>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</si>
  <si>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</si>
  <si>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</si>
  <si>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</si>
  <si>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</si>
  <si>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</si>
  <si>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</si>
  <si>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</si>
  <si>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K71</t>
  </si>
  <si>
    <t>K72</t>
  </si>
  <si>
    <t>K73</t>
  </si>
  <si>
    <t>K74</t>
  </si>
  <si>
    <t>Ingatlanok felújítása</t>
  </si>
  <si>
    <t>Informatikai eszközök felújítása</t>
  </si>
  <si>
    <t>Egyéb tárgyi eszközök felújítása</t>
  </si>
  <si>
    <t xml:space="preserve">Felújítási célú előzetesen felszámított áfa 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</si>
  <si>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</si>
  <si>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</si>
  <si>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</si>
  <si>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</si>
  <si>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</si>
  <si>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</si>
  <si>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</si>
  <si>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</si>
  <si>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</si>
  <si>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</si>
  <si>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</si>
  <si>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</si>
  <si>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</si>
  <si>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</si>
  <si>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</si>
  <si>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</si>
  <si>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</si>
  <si>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Müködési célú központosított előirányzatok</t>
  </si>
  <si>
    <t>B116</t>
  </si>
  <si>
    <t>Helyi önkormányzatok kiegészítő támogatása</t>
  </si>
  <si>
    <t>B12</t>
  </si>
  <si>
    <t>Elvonások és befizetések bevételei</t>
  </si>
  <si>
    <t>Beszámoló alapján kapott bevétel</t>
  </si>
  <si>
    <t>B16</t>
  </si>
  <si>
    <t>Egyéb működési célú támogatások bevétlei államháztaráson belülről</t>
  </si>
  <si>
    <t>Központi, irányító szervi támogatás</t>
  </si>
  <si>
    <t>Közhatalmi bevételek</t>
  </si>
  <si>
    <t>B3</t>
  </si>
  <si>
    <t>Előirányzat</t>
  </si>
  <si>
    <t>B34</t>
  </si>
  <si>
    <t>Vagyoni típusú adók</t>
  </si>
  <si>
    <t>Épület után fizetett idegenforgalmi adó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</si>
  <si>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</si>
  <si>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</si>
  <si>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</si>
  <si>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</si>
  <si>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</si>
  <si>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</si>
  <si>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</si>
  <si>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</si>
  <si>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</si>
  <si>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</si>
  <si>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</si>
  <si>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</si>
  <si>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</si>
  <si>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</si>
  <si>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</si>
  <si>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</si>
  <si>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B410</t>
  </si>
  <si>
    <t>Egyéb működési bevételek</t>
  </si>
  <si>
    <t>Bérleti díj</t>
  </si>
  <si>
    <t>B5</t>
  </si>
  <si>
    <t>Felhalmozási bevételek</t>
  </si>
  <si>
    <t>B51</t>
  </si>
  <si>
    <t>Immateriális javak értékesítése</t>
  </si>
  <si>
    <t>B52</t>
  </si>
  <si>
    <t>Ingatlanok értékesítése</t>
  </si>
  <si>
    <t>B53</t>
  </si>
  <si>
    <t>Egyéb tárgyi eszközök értékesítése</t>
  </si>
  <si>
    <t>B6</t>
  </si>
  <si>
    <t>Működési célú átvett pénzeszközök</t>
  </si>
  <si>
    <t>B63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</si>
  <si>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</si>
  <si>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</si>
  <si>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</si>
  <si>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</si>
  <si>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</si>
  <si>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</si>
  <si>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</si>
  <si>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</si>
  <si>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</si>
  <si>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</si>
  <si>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</si>
  <si>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</si>
  <si>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</si>
  <si>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</si>
  <si>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</si>
  <si>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</si>
  <si>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</si>
  <si>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</si>
  <si>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</si>
  <si>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</si>
  <si>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</si>
  <si>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</si>
  <si>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107055 Falugondnoki, tanyagondnoki szolgáltatás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</si>
  <si>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</si>
  <si>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</si>
  <si>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</si>
  <si>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</si>
  <si>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Működési célú pénzeszköz átadás orvosi ügy.kapcs.kiadások</t>
  </si>
  <si>
    <t>082092 Közművelődés - hagyományos közösségi kulturális értékek gondozása</t>
  </si>
  <si>
    <t>082042 Könyvtári állomány gyarapítása, nyilvántartása</t>
  </si>
  <si>
    <t>041232 Start munkaprogram- Téli közfoglalkoztatás</t>
  </si>
  <si>
    <t>091220 Köznevelési intézmény 1-4. évfolymán tanulók neveléssel, oktatással összefüggő működtetési feladatok</t>
  </si>
  <si>
    <t>091140 Óvodai nevelés, ellátás szakmai feladatai</t>
  </si>
  <si>
    <t>Működési célú pénzeszköz átadás épület üzemeltetés</t>
  </si>
  <si>
    <t>Működési célú pénzeszköz átadás kistérség szociális feladatokhoz kapcs.kiad.</t>
  </si>
  <si>
    <t>Működési célú pénzeszköz átadás  MÁK részére visszafizetendő</t>
  </si>
  <si>
    <t xml:space="preserve">      Társulási feladatokhoz</t>
  </si>
  <si>
    <t xml:space="preserve">      Szociális és gyermekjóléti feladatokhoz</t>
  </si>
  <si>
    <t xml:space="preserve">      Szociális étkeztetés</t>
  </si>
  <si>
    <t xml:space="preserve">011220 Adó-, vám- és jövedéki igazgatás </t>
  </si>
  <si>
    <t>Eredeti (ezer Ft)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</si>
  <si>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</si>
  <si>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</si>
  <si>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</si>
  <si>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</si>
  <si>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</si>
  <si>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</si>
  <si>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</si>
  <si>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Hozzájárulás a pénzbeli szociális feladatokhoz</t>
  </si>
  <si>
    <t>Falugondnoki szolgáltatás összesen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</si>
  <si>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</si>
  <si>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</si>
  <si>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</si>
  <si>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</si>
  <si>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</si>
  <si>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</si>
  <si>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Mentőállomás építtése kistérség részére</t>
  </si>
  <si>
    <t>2014. évi költségvetés bevételei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</si>
  <si>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</si>
  <si>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</si>
  <si>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</si>
  <si>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</si>
  <si>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</si>
  <si>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</si>
  <si>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</si>
  <si>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</si>
  <si>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</si>
  <si>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</si>
  <si>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 xml:space="preserve">2014. évi költségvetés összevont mérlege </t>
  </si>
  <si>
    <t>B36</t>
  </si>
  <si>
    <t>Egyéb közhatalmi bevételek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</si>
  <si>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</si>
  <si>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</si>
  <si>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</si>
  <si>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</si>
  <si>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</si>
  <si>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</si>
  <si>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</si>
  <si>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105020 Foglalkoztatást elősegítő képzések és egyéb támogatások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</si>
  <si>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</si>
  <si>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</si>
  <si>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</si>
  <si>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</si>
  <si>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</si>
  <si>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</si>
  <si>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</si>
  <si>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</si>
  <si>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 xml:space="preserve">Összesen: </t>
  </si>
  <si>
    <t>2014. évi BEVÉTELEK feladatonkénti  bontása</t>
  </si>
  <si>
    <t>2014. évi KIADÁSOK feladatonkénti  bontása</t>
  </si>
  <si>
    <t xml:space="preserve"> felújítások, beruzázások kiemelt előirányzatonként</t>
  </si>
  <si>
    <t xml:space="preserve">2014. évi költségvetés felhalmozási célú kiadási </t>
  </si>
  <si>
    <t>Tájékoztató adatok a MŰKÖDÉSI bevételek és kiadások alakulásáról</t>
  </si>
  <si>
    <t>(adatok ezer Ft – ban )</t>
  </si>
  <si>
    <t>2012. teljesítés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</si>
  <si>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</si>
  <si>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</si>
  <si>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</si>
  <si>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</si>
  <si>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</si>
  <si>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</si>
  <si>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</si>
  <si>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2013. teljesítés</t>
  </si>
  <si>
    <t>2014. terv</t>
  </si>
  <si>
    <t>Finanszírozási bevételek összesen</t>
  </si>
  <si>
    <t>2014. évi költségvetés bevételei jogcímenként</t>
  </si>
  <si>
    <t>Kisértékű tárgyi eszköz, szellemi termék</t>
  </si>
  <si>
    <t>K335</t>
  </si>
  <si>
    <t>Közvetített szolgáltatás</t>
  </si>
  <si>
    <t>K511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</si>
  <si>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</si>
  <si>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</si>
  <si>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</si>
  <si>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</si>
  <si>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</si>
  <si>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</si>
  <si>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</si>
  <si>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</si>
  <si>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</si>
  <si>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</si>
  <si>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Révfülöp iskola/ étkeztetéshez hozzájárulás (2014)</t>
  </si>
  <si>
    <t>KIADÁSOK ÖSSZESEN</t>
  </si>
  <si>
    <t>091220 Könyvtári állomány gyarapítása, nyilvántartása</t>
  </si>
  <si>
    <t>Egyéb bevételek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</si>
  <si>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</si>
  <si>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</si>
  <si>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</si>
  <si>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</si>
  <si>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</si>
  <si>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</si>
  <si>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ÁBRAHÁMHEGY KÖZSÉG ÖNKORMÁNYZATA</t>
  </si>
  <si>
    <t>051030 Nem veszélyes hulladék vegyes begyűjétése, szállítása, átrakása</t>
  </si>
  <si>
    <t>B406</t>
  </si>
  <si>
    <t>Kiszámlázott általános forgalmi adó</t>
  </si>
  <si>
    <t>B21</t>
  </si>
  <si>
    <t xml:space="preserve">Felhalmozási célú önkormányzati támogatások </t>
  </si>
  <si>
    <t>Lakossági közműfejlesztés</t>
  </si>
  <si>
    <t>B25</t>
  </si>
  <si>
    <t>Egyéb felhalmozási célú támogatások bevételei államháztartáson belülről</t>
  </si>
  <si>
    <t>B402</t>
  </si>
  <si>
    <t>Szolgáltatások ellenértéke</t>
  </si>
  <si>
    <t>B405</t>
  </si>
  <si>
    <t>Ellátási díjak</t>
  </si>
  <si>
    <t>Kiszámlázott áfa</t>
  </si>
  <si>
    <t>B72</t>
  </si>
  <si>
    <t>Felhalmozási célú visszatérítendő támogatások, kölcsönök visszatérülése Áhk.</t>
  </si>
  <si>
    <t>Államháztartáson belülre</t>
  </si>
  <si>
    <t>Államháztartáson kívülre</t>
  </si>
  <si>
    <t>081061 Szabadidős park, fürdő éjs strandszolgáltatás</t>
  </si>
  <si>
    <t>K61</t>
  </si>
  <si>
    <t>Immateriális javak beszerzése, létesítése</t>
  </si>
  <si>
    <t>K67</t>
  </si>
  <si>
    <t>K64</t>
  </si>
  <si>
    <t>Egyéb tárgyi eszközök beszerzése, létesítése</t>
  </si>
  <si>
    <t>Beruházási célú elózeresen felszámított áfa</t>
  </si>
  <si>
    <t>Immateriális javak/ Szellemi termékek</t>
  </si>
  <si>
    <t xml:space="preserve">           Hulladékgazdálkodási terv</t>
  </si>
  <si>
    <t xml:space="preserve">           Rendezési terv</t>
  </si>
  <si>
    <t xml:space="preserve">           Útfelújítás, aszfaltozás</t>
  </si>
  <si>
    <t xml:space="preserve">           Önkormányzati épület tető felújítás</t>
  </si>
  <si>
    <t xml:space="preserve">          Kulturális Centrum udvar villamos ellátása</t>
  </si>
  <si>
    <t xml:space="preserve">          Járdák felújítása</t>
  </si>
  <si>
    <t xml:space="preserve">          Közpark kialakítása</t>
  </si>
  <si>
    <t xml:space="preserve">          Gépek, berendezések</t>
  </si>
  <si>
    <t xml:space="preserve">          Strand kabinsor</t>
  </si>
  <si>
    <t xml:space="preserve">          Busz öböl kialakítás  </t>
  </si>
  <si>
    <t xml:space="preserve">          Temetőkápolna kamera rendszer</t>
  </si>
  <si>
    <t xml:space="preserve">          Strand vizesblokk</t>
  </si>
  <si>
    <t xml:space="preserve">          Strand pénztár</t>
  </si>
  <si>
    <t xml:space="preserve">          Közvilágítás korszerűsítés tervekkel         </t>
  </si>
  <si>
    <t xml:space="preserve">           Hivatal fűtéshálózat felújítás</t>
  </si>
  <si>
    <t xml:space="preserve">          Csónakkikötő terv</t>
  </si>
  <si>
    <t>045160 Közutak, hidak, alagutak üzemeltetése, fenntartrása</t>
  </si>
  <si>
    <t>Kábeltv</t>
  </si>
  <si>
    <t>Katawin</t>
  </si>
  <si>
    <t>Könyv, folyóirat</t>
  </si>
  <si>
    <t>Internetdíj</t>
  </si>
  <si>
    <t>Villamos enrergia</t>
  </si>
  <si>
    <t>Víz és csatornadíj</t>
  </si>
  <si>
    <t>Karbantartás, kisjavítás</t>
  </si>
  <si>
    <t>Közalkalmazottak alapilletménye</t>
  </si>
  <si>
    <t>Közalkalmazottak kereset kiegészítése</t>
  </si>
  <si>
    <t xml:space="preserve">          Gépek, berendezések (strand ptgép)</t>
  </si>
  <si>
    <t>Áramdíj</t>
  </si>
  <si>
    <t>Vízdíj</t>
  </si>
  <si>
    <t>Reklám és probaganda kiadás</t>
  </si>
  <si>
    <t>Reklámkiadás</t>
  </si>
  <si>
    <t>K352</t>
  </si>
  <si>
    <t>Fizetendő áfa</t>
  </si>
  <si>
    <t>Folyóirat</t>
  </si>
  <si>
    <t>Keresetkiegészítés</t>
  </si>
  <si>
    <t>Támogatásértékű működési kiadás önkormányzatoknak (Révfülöp)</t>
  </si>
  <si>
    <t>Támogatásértékű működési kiadás önkormányzatoknak (Btomaj)</t>
  </si>
  <si>
    <t>086030 Nemzetközi kulturális együttműködés</t>
  </si>
  <si>
    <t>K44</t>
  </si>
  <si>
    <t>Betegséggel kapcsolatos ellátások</t>
  </si>
  <si>
    <t>Ápolási díj</t>
  </si>
  <si>
    <t>Közgyógy ellátás</t>
  </si>
  <si>
    <t xml:space="preserve">Működési kiadás más önkormányzatnak </t>
  </si>
  <si>
    <t>Badacsony -Céh</t>
  </si>
  <si>
    <t>Intenetdíj</t>
  </si>
  <si>
    <t>081045 Szabadidősport tevékenység</t>
  </si>
  <si>
    <t>Szogláltatási kiasáok</t>
  </si>
  <si>
    <t>Egyéb üzemeltetési, fenntartási szolgáltatlás</t>
  </si>
  <si>
    <t>081045 Szabadidősport,-tevékenység és támogatása</t>
  </si>
  <si>
    <t>Felhalmozási célú viszatérítendő támogatások</t>
  </si>
  <si>
    <t>081061 Szabadidős park, fürdő és strandszolgáltatás</t>
  </si>
  <si>
    <t>45160 Közutak, hidak, alagutak üzemeltetése, fenntartása</t>
  </si>
  <si>
    <t>jogcímcsoportonként</t>
  </si>
  <si>
    <t>Jogcímcsoport</t>
  </si>
  <si>
    <t>Teljesítés</t>
  </si>
  <si>
    <t>Eljárási illeték</t>
  </si>
  <si>
    <t>Áfa</t>
  </si>
  <si>
    <t>Módosított</t>
  </si>
  <si>
    <t>Teljesítés %-a</t>
  </si>
  <si>
    <t>Egyéb szolgáltatás</t>
  </si>
  <si>
    <t>Egyéb juttatás</t>
  </si>
  <si>
    <t>Egyéb személyi juttatások</t>
  </si>
  <si>
    <t>Egyéb személyi juttatás</t>
  </si>
  <si>
    <t>Eredeti előirányzat
adatok(ezer Ft)</t>
  </si>
  <si>
    <t>Módosított előirányzat
adatok(ezer Ft)</t>
  </si>
  <si>
    <t>Teljesítés
adatok(ezer Ft)</t>
  </si>
  <si>
    <t>Módosított (ezer Ft)</t>
  </si>
  <si>
    <t xml:space="preserve"> (ezer Ft)</t>
  </si>
  <si>
    <t>2014. módosítás</t>
  </si>
  <si>
    <t>2014. teljesítés</t>
  </si>
  <si>
    <t xml:space="preserve">          Strand Mobilstég telepítés-tervezési munkái</t>
  </si>
  <si>
    <t xml:space="preserve">          Strand Akadálymentes vízi bejáró</t>
  </si>
  <si>
    <t xml:space="preserve">          Strand Térkövezés</t>
  </si>
  <si>
    <t>Teljesítés
%-a</t>
  </si>
  <si>
    <t>(ezer Ft)</t>
  </si>
  <si>
    <t>%-a</t>
  </si>
  <si>
    <t xml:space="preserve"> Teljesítés %-a</t>
  </si>
  <si>
    <t>Működési célú pénzeszköz átadás vállalkozásoknak</t>
  </si>
  <si>
    <t>Felhalmozási célú önkormányzati támogatások</t>
  </si>
  <si>
    <t>Államháztartáson belüli megelőlegezések</t>
  </si>
  <si>
    <t>082092 Közművelődés- hagyományos közösségi kulturális értékek gondozása</t>
  </si>
  <si>
    <t>Immateriális javak</t>
  </si>
  <si>
    <t>K122</t>
  </si>
  <si>
    <t>Egyéb juttatások</t>
  </si>
  <si>
    <t>Kiküldetések, reklám- és probagandakiadások</t>
  </si>
  <si>
    <t>Kiküldetések kiadásai</t>
  </si>
  <si>
    <t>Szállítás</t>
  </si>
  <si>
    <t>Más egyéb szolgáltatások</t>
  </si>
  <si>
    <t>Táppénz hozzájárulás</t>
  </si>
  <si>
    <t xml:space="preserve">Nyomtatási feladatok </t>
  </si>
  <si>
    <t>K336</t>
  </si>
  <si>
    <t>Szakmai tevékenységet segítő szolgáltatások</t>
  </si>
  <si>
    <t>013320 Köztemető- fenntartás, működtetés</t>
  </si>
  <si>
    <t>082092 Közművelődés- hagyományos közösségi kulturális érték</t>
  </si>
  <si>
    <t xml:space="preserve">          Digitális orgona</t>
  </si>
  <si>
    <t xml:space="preserve">          Strand minigolf pálya felújítása</t>
  </si>
  <si>
    <t xml:space="preserve">          Strand Számítógép </t>
  </si>
  <si>
    <t xml:space="preserve">          Strand Horonykötél Mobilstéghez</t>
  </si>
  <si>
    <t>10. melléklet a …/2015.(IV…)önkormányzati rendelethez</t>
  </si>
  <si>
    <t>Vagyonkimutatás</t>
  </si>
  <si>
    <t>2014. december 31.</t>
  </si>
  <si>
    <t>Ezer Ft</t>
  </si>
  <si>
    <t>Nyitó</t>
  </si>
  <si>
    <t>Záró</t>
  </si>
  <si>
    <t>A/I/1   Vagyoni értékű jogok</t>
  </si>
  <si>
    <t>A/I/2   Szellemi termékek</t>
  </si>
  <si>
    <t>A/I    Immateriális javak</t>
  </si>
  <si>
    <t>A/II/1 Ingatlanok</t>
  </si>
  <si>
    <t>A/II/2 Gépek, berendezések, felszerelések járművek</t>
  </si>
  <si>
    <t>A/II/4 Beruházások, felújítások (folymaban lévő)</t>
  </si>
  <si>
    <t>A/II   Tárgyi eszközök összesen</t>
  </si>
  <si>
    <t>A/III/1 Tartós részesedések</t>
  </si>
  <si>
    <t>A/IIII   Befektetett pénzügyi eszközök</t>
  </si>
  <si>
    <t xml:space="preserve">A/    Nemzeti vagyonba tartozó befektetett eszközök </t>
  </si>
  <si>
    <t>B/I/1  Vásárolt készletek</t>
  </si>
  <si>
    <t>B/I    Készletek</t>
  </si>
  <si>
    <t>B/II/2e  Befektetési jegyek</t>
  </si>
  <si>
    <t>B/II   Értékpapírok</t>
  </si>
  <si>
    <t>B/      Nemzeti vagyonba tartozó forgóeszközök</t>
  </si>
  <si>
    <t>C/II    Pénztárak, csekkek, betétkönyvek</t>
  </si>
  <si>
    <t>C/III   Forintszámlák</t>
  </si>
  <si>
    <t>C/V   Idegen pénzeszközök</t>
  </si>
  <si>
    <t xml:space="preserve">C/    Pénzeszközök </t>
  </si>
  <si>
    <t>D/I/3  Költségvetési évben esedékes követelések közhatalmi bevételekre</t>
  </si>
  <si>
    <t>D/I/4  Költségvetési évben esedékes követelések működési bevételekre</t>
  </si>
  <si>
    <t>D/I/6  Költségvetési évben esedékes követelések működési célú átvett pénzeszközre</t>
  </si>
  <si>
    <t>D/I   Költségvetési évben esedékes követelések</t>
  </si>
  <si>
    <t>D/II  Költségvetési évet követően esedékes követelések</t>
  </si>
  <si>
    <t>D/   Követelések összesen</t>
  </si>
  <si>
    <t>E/   Egyé sajátos eszközoldali elszámolások</t>
  </si>
  <si>
    <t xml:space="preserve">    ESZKÖZÖK ÖSSZESEN</t>
  </si>
  <si>
    <t>G/I     Nemzeti vagyon induláskori értéke</t>
  </si>
  <si>
    <t>G/IIII   Egyéb eszközök induláskori értéke és változásai</t>
  </si>
  <si>
    <t>G/IV   Felhalmozott eredmény</t>
  </si>
  <si>
    <t>G/VI   Mérleg szerinti eredmény</t>
  </si>
  <si>
    <t>G/     Saját tőke</t>
  </si>
  <si>
    <t>H/I/3  Költségvetési évben esedékes kötelezettségek dologi kiadásokra</t>
  </si>
  <si>
    <t>H/I/5 Költségvetési évben esedékes kötelezettségek egyéb működési célú kiadásokra</t>
  </si>
  <si>
    <t xml:space="preserve">H/I   Költségvetési évben esedékes kötelezettségek  </t>
  </si>
  <si>
    <t>H/II/9  Költségvetési évet követően esedékes kötelezettségek finanszírozási kiadásokra</t>
  </si>
  <si>
    <t xml:space="preserve">H/II  Költségvetési évet követően esedékes kötelezettségek </t>
  </si>
  <si>
    <t>H/III/1   Kapott előlegek</t>
  </si>
  <si>
    <t>H/III/3   Más szervezet megillető bevételek elszámolása</t>
  </si>
  <si>
    <t>H/III   Kötelezettség jellegű sajátos elszámolások</t>
  </si>
  <si>
    <t>H/III   Kötelezettségek</t>
  </si>
  <si>
    <t>I/     Egyéb sajátos forrásoldali elszámolások</t>
  </si>
  <si>
    <t>K/2   Költségek, ráfordítások passzív időbeli elhatárolása</t>
  </si>
  <si>
    <t>K/   Passzív időbeli elhatárolások</t>
  </si>
  <si>
    <t xml:space="preserve">      FORRÁSOK ÖSSZESEN</t>
  </si>
  <si>
    <t>11.melléklet a …/2015.(IV…)önkormányzati rendelethez</t>
  </si>
  <si>
    <t>Pénzmaradvány kimutatás</t>
  </si>
  <si>
    <t>2014. év</t>
  </si>
  <si>
    <t>Összeg</t>
  </si>
  <si>
    <t xml:space="preserve">B </t>
  </si>
  <si>
    <t>C</t>
  </si>
  <si>
    <t>Alaptevékenység költségvetési bevételei</t>
  </si>
  <si>
    <t>Alaptevékenység költségvetési kiadásai</t>
  </si>
  <si>
    <t>I. 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</si>
  <si>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</si>
  <si>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</si>
  <si>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</si>
  <si>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>A) Alaptevékenység maradványa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</si>
  <si>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</si>
  <si>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</si>
  <si>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</si>
  <si>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</si>
  <si>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</si>
  <si>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</si>
  <si>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</t>
  </si>
  <si>
    <t>C) Összes maradvány (A+B)</t>
  </si>
  <si>
    <t>D) Alaptevékenység kötelezettségvállalással terhelt maradványa</t>
  </si>
  <si>
    <t>E) Alaptevékenység szabad maradványa</t>
  </si>
  <si>
    <t>F) Vállalkozási tevékenységet terhelő befizetési kötelezettség (B*0,1)</t>
  </si>
  <si>
    <t>G) Vállalkozási tevékenység felhasználható maradványa (B-F)</t>
  </si>
  <si>
    <t>12. melléklet a …./2015.(IV…)önkormányzati rendelethez</t>
  </si>
  <si>
    <t>Eredmény kimutatás</t>
  </si>
  <si>
    <t>01 Közhatalmi eredményszemléletű bevételek</t>
  </si>
  <si>
    <t>02 Eszközök és szolgáltatások értékesítése nettó eredményszeml bev</t>
  </si>
  <si>
    <t>03 Tevékenység egyéb nettó eredményszemléletű bevételei</t>
  </si>
  <si>
    <t>I. Tevékenység nettó eredményszemléletű bevétele (1+2+3)</t>
  </si>
  <si>
    <t>04 Saját termelésű készletek állományváltozása</t>
  </si>
  <si>
    <t>05 Saját előállítású eszközök akitvált értéke</t>
  </si>
  <si>
    <t>II. Aktivált saját teljesítmények értéke (4+5)</t>
  </si>
  <si>
    <t>06 Központi működési célú támogatások eredményszemléletű bevételei</t>
  </si>
  <si>
    <t>07 Egyéb működési célú támogatások eredményszeméletű bevételei</t>
  </si>
  <si>
    <t>08 Különféle egyéb eredményszemléletű bevételek</t>
  </si>
  <si>
    <t>III. Egyéb eredményszemléletű bevételek (6+7+8)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</si>
  <si>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</si>
  <si>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</si>
  <si>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</si>
  <si>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</si>
  <si>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IV. Anyagjellegű ráfordítások (9+10+11+12)</t>
  </si>
  <si>
    <t>13 Bérköltség</t>
  </si>
  <si>
    <t>14 Személyi jellegű egyéb kifizetések</t>
  </si>
  <si>
    <t>15 Bérjárulékok</t>
  </si>
  <si>
    <t>V Személyi jellegű ráfordítások (13+14+15)</t>
  </si>
  <si>
    <t>VI Értékcsökkenési leírás</t>
  </si>
  <si>
    <t>VII Egyéb ráfordítások</t>
  </si>
  <si>
    <t>A) TEVÉKENYSÉGEK EREDMÉNYE (I+II+III-IV-V-VI-VII)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</si>
  <si>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</si>
  <si>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</si>
  <si>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</t>
  </si>
  <si>
    <t>VIII Pénzügyi műveletek eredményszemléletű bevételei (16+17+18)</t>
  </si>
  <si>
    <t>19 Fizetendő kamatok és kamatjellegű ráfordítások</t>
  </si>
  <si>
    <t>20 Részesedések, értékpapírok, pénzeszközök értékvesztése</t>
  </si>
  <si>
    <t>21 Pénzügyi műveletek egyéb ráfordításai</t>
  </si>
  <si>
    <t>IX Pénzügyi műveletek ráfordításai (19+20+21)</t>
  </si>
  <si>
    <t>B) PÉNZÜGYI MŰVELETEK EREDMÉNYE (VIII-IX)</t>
  </si>
  <si>
    <t>C) SZOKÁSOS EREDMÉNY (A+B)</t>
  </si>
  <si>
    <t>22 Felhalmozási célú támogatások eredményszeméleletű bevételei</t>
  </si>
  <si>
    <t>23 Különféole rendkívüli eredményszemléletű bevételek</t>
  </si>
  <si>
    <t>X Rendkívüli eredményszemléletű bevételek (22+23)</t>
  </si>
  <si>
    <t>XI Rendkívüli ráfordítások</t>
  </si>
  <si>
    <t>D) RENDKÍVÜLI EREDMÉNY (X-XI)</t>
  </si>
  <si>
    <t>E) MÉRLEG SZERINTI EREDMÉNY (C+D)</t>
  </si>
  <si>
    <t>1. melléklet a …/2015.(IV…)önkormányzati rendelethez</t>
  </si>
  <si>
    <t>2. melléklet a …/2015.(IV…)önkormányzati rendelethez</t>
  </si>
  <si>
    <t>Ábrahámhegy Község Önkormányzata</t>
  </si>
  <si>
    <t>A/IV Koncesszióba átadott eszközök</t>
  </si>
  <si>
    <t>D/I/1  Költségvetési évben esedékes követelések működési célú támogatásokra</t>
  </si>
  <si>
    <t>D/II/4 Költségvetési évet követően esedékes  követelések működési bevételre</t>
  </si>
  <si>
    <t>H/II/3  Költségvetési évet követően esedékes kötelezettségek dologi kiadásokra</t>
  </si>
  <si>
    <t>H/II/5  Költségvetési évet követően esedékes kötelezettségek egyéb működési  kiadásokra</t>
  </si>
  <si>
    <t>K/1   Eredményszemléletű bevételek passzív időbeli elhat.</t>
  </si>
  <si>
    <t>F/   Aktív időbeli elhatárolások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</si>
</sst>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mmm\ d/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color indexed="20"/>
      <name val="Times New Roman"/>
      <family val="0"/>
    </font>
    <font>
      <sz val="11"/>
      <name val="Times New Roman"/>
      <family val="1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3" borderId="7" applyNumberForma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11" fillId="6" borderId="0" applyNumberFormat="0" applyBorder="0" applyAlignment="0" applyProtection="0"/>
    <xf numFmtId="0" fontId="12" fillId="28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0" fillId="0" borderId="0" applyFill="0" applyBorder="0" applyAlignment="0" applyProtection="0"/>
  </cellStyleXfs>
  <cellXfs count="35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horizontal="left" wrapText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 horizontal="right"/>
    </xf>
    <xf numFmtId="165" fontId="19" fillId="0" borderId="0" xfId="0" applyNumberFormat="1" applyFont="1" applyFill="1" applyAlignment="1">
      <alignment/>
    </xf>
    <xf numFmtId="165" fontId="25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/>
    </xf>
    <xf numFmtId="165" fontId="20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Alignment="1">
      <alignment horizontal="left"/>
    </xf>
    <xf numFmtId="165" fontId="30" fillId="0" borderId="0" xfId="0" applyNumberFormat="1" applyFont="1" applyFill="1" applyAlignment="1">
      <alignment horizontal="left"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35" fillId="0" borderId="0" xfId="0" applyFont="1" applyFill="1" applyAlignment="1">
      <alignment horizontal="left"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20" fillId="0" borderId="16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3" fontId="19" fillId="0" borderId="16" xfId="0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3" fontId="22" fillId="0" borderId="16" xfId="0" applyNumberFormat="1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3" fontId="22" fillId="0" borderId="18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3" fontId="22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0" fillId="0" borderId="19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18" fillId="0" borderId="19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39" fillId="0" borderId="19" xfId="0" applyFont="1" applyFill="1" applyBorder="1" applyAlignment="1">
      <alignment/>
    </xf>
    <xf numFmtId="0" fontId="39" fillId="0" borderId="1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19" fillId="0" borderId="1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62" applyFont="1">
      <alignment/>
      <protection/>
    </xf>
    <xf numFmtId="0" fontId="20" fillId="0" borderId="0" xfId="62" applyFont="1" applyBorder="1" applyAlignment="1">
      <alignment horizontal="center"/>
      <protection/>
    </xf>
    <xf numFmtId="0" fontId="20" fillId="0" borderId="19" xfId="62" applyFont="1" applyBorder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 wrapText="1"/>
      <protection/>
    </xf>
    <xf numFmtId="0" fontId="20" fillId="0" borderId="0" xfId="62" applyFont="1" applyBorder="1" applyAlignment="1">
      <alignment horizontal="center" vertical="center" wrapText="1"/>
      <protection/>
    </xf>
    <xf numFmtId="0" fontId="18" fillId="0" borderId="0" xfId="62" applyFont="1" applyBorder="1" applyAlignment="1">
      <alignment vertical="center" wrapText="1"/>
      <protection/>
    </xf>
    <xf numFmtId="3" fontId="18" fillId="0" borderId="0" xfId="62" applyNumberFormat="1" applyFont="1" applyAlignment="1">
      <alignment vertical="center"/>
      <protection/>
    </xf>
    <xf numFmtId="3" fontId="18" fillId="0" borderId="0" xfId="62" applyNumberFormat="1" applyFont="1" applyBorder="1" applyAlignment="1">
      <alignment horizontal="right" vertical="center" wrapText="1"/>
      <protection/>
    </xf>
    <xf numFmtId="3" fontId="21" fillId="0" borderId="21" xfId="62" applyNumberFormat="1" applyFont="1" applyBorder="1" applyAlignment="1">
      <alignment horizontal="right" vertical="center" wrapText="1"/>
      <protection/>
    </xf>
    <xf numFmtId="3" fontId="21" fillId="0" borderId="0" xfId="62" applyNumberFormat="1" applyFont="1" applyBorder="1" applyAlignment="1">
      <alignment horizontal="right" vertical="center" wrapText="1"/>
      <protection/>
    </xf>
    <xf numFmtId="0" fontId="21" fillId="0" borderId="0" xfId="62" applyFont="1">
      <alignment/>
      <protection/>
    </xf>
    <xf numFmtId="0" fontId="20" fillId="0" borderId="19" xfId="62" applyFont="1" applyBorder="1" applyAlignment="1">
      <alignment wrapText="1"/>
      <protection/>
    </xf>
    <xf numFmtId="3" fontId="20" fillId="0" borderId="19" xfId="62" applyNumberFormat="1" applyFont="1" applyBorder="1" applyAlignment="1">
      <alignment vertical="center"/>
      <protection/>
    </xf>
    <xf numFmtId="0" fontId="20" fillId="0" borderId="0" xfId="62" applyFont="1" applyBorder="1" applyAlignment="1">
      <alignment wrapText="1"/>
      <protection/>
    </xf>
    <xf numFmtId="3" fontId="40" fillId="0" borderId="0" xfId="62" applyNumberFormat="1" applyFont="1" applyBorder="1" applyAlignment="1">
      <alignment horizontal="right" wrapText="1"/>
      <protection/>
    </xf>
    <xf numFmtId="3" fontId="40" fillId="0" borderId="21" xfId="62" applyNumberFormat="1" applyFont="1" applyBorder="1" applyAlignment="1">
      <alignment horizontal="right" wrapText="1"/>
      <protection/>
    </xf>
    <xf numFmtId="3" fontId="20" fillId="0" borderId="19" xfId="62" applyNumberFormat="1" applyFont="1" applyBorder="1" applyAlignment="1">
      <alignment horizontal="right" wrapText="1"/>
      <protection/>
    </xf>
    <xf numFmtId="0" fontId="18" fillId="0" borderId="0" xfId="62">
      <alignment/>
      <protection/>
    </xf>
    <xf numFmtId="0" fontId="18" fillId="0" borderId="0" xfId="62" applyBorder="1">
      <alignment/>
      <protection/>
    </xf>
    <xf numFmtId="0" fontId="18" fillId="0" borderId="0" xfId="62" applyFont="1" applyAlignment="1">
      <alignment horizontal="right"/>
      <protection/>
    </xf>
    <xf numFmtId="0" fontId="18" fillId="0" borderId="0" xfId="62" applyFont="1">
      <alignment/>
      <protection/>
    </xf>
    <xf numFmtId="0" fontId="18" fillId="0" borderId="0" xfId="62" applyFont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20" fillId="0" borderId="19" xfId="62" applyFont="1" applyBorder="1" applyAlignment="1">
      <alignment horizontal="center" vertical="center" wrapText="1"/>
      <protection/>
    </xf>
    <xf numFmtId="0" fontId="20" fillId="0" borderId="20" xfId="62" applyFont="1" applyBorder="1" applyAlignment="1">
      <alignment horizontal="center" vertical="center" wrapText="1"/>
      <protection/>
    </xf>
    <xf numFmtId="0" fontId="20" fillId="0" borderId="22" xfId="62" applyFont="1" applyBorder="1" applyAlignment="1">
      <alignment horizontal="center" vertical="center" wrapText="1"/>
      <protection/>
    </xf>
    <xf numFmtId="0" fontId="18" fillId="0" borderId="0" xfId="62" applyFont="1" applyBorder="1" applyAlignment="1">
      <alignment vertical="center" wrapText="1"/>
      <protection/>
    </xf>
    <xf numFmtId="3" fontId="18" fillId="0" borderId="0" xfId="62" applyNumberFormat="1" applyFont="1" applyBorder="1" applyAlignment="1">
      <alignment horizontal="right" vertical="center" wrapText="1"/>
      <protection/>
    </xf>
    <xf numFmtId="3" fontId="18" fillId="0" borderId="21" xfId="62" applyNumberFormat="1" applyFont="1" applyBorder="1" applyAlignment="1">
      <alignment horizontal="right" vertical="center" wrapText="1"/>
      <protection/>
    </xf>
    <xf numFmtId="0" fontId="20" fillId="0" borderId="19" xfId="62" applyFont="1" applyBorder="1" applyAlignment="1">
      <alignment wrapText="1"/>
      <protection/>
    </xf>
    <xf numFmtId="3" fontId="20" fillId="0" borderId="19" xfId="62" applyNumberFormat="1" applyFont="1" applyBorder="1" applyAlignment="1">
      <alignment horizontal="right" vertical="center" wrapText="1"/>
      <protection/>
    </xf>
    <xf numFmtId="0" fontId="21" fillId="0" borderId="0" xfId="62" applyFont="1">
      <alignment/>
      <protection/>
    </xf>
    <xf numFmtId="3" fontId="21" fillId="0" borderId="0" xfId="62" applyNumberFormat="1" applyFont="1" applyBorder="1" applyAlignment="1">
      <alignment horizontal="right" vertical="center" wrapText="1"/>
      <protection/>
    </xf>
    <xf numFmtId="3" fontId="20" fillId="0" borderId="0" xfId="62" applyNumberFormat="1" applyFont="1" applyBorder="1" applyAlignment="1">
      <alignment horizontal="right" wrapText="1"/>
      <protection/>
    </xf>
    <xf numFmtId="3" fontId="20" fillId="0" borderId="19" xfId="62" applyNumberFormat="1" applyFont="1" applyBorder="1" applyAlignment="1">
      <alignment horizontal="right" wrapText="1"/>
      <protection/>
    </xf>
    <xf numFmtId="0" fontId="20" fillId="0" borderId="0" xfId="62" applyFont="1" applyBorder="1" applyAlignment="1">
      <alignment wrapText="1"/>
      <protection/>
    </xf>
    <xf numFmtId="3" fontId="20" fillId="0" borderId="0" xfId="62" applyNumberFormat="1" applyFont="1" applyBorder="1" applyAlignment="1">
      <alignment wrapText="1"/>
      <protection/>
    </xf>
    <xf numFmtId="0" fontId="18" fillId="0" borderId="0" xfId="62" applyFont="1" applyBorder="1">
      <alignment/>
      <protection/>
    </xf>
    <xf numFmtId="0" fontId="18" fillId="0" borderId="0" xfId="62" applyFont="1" applyBorder="1">
      <alignment/>
      <protection/>
    </xf>
    <xf numFmtId="3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3" fontId="20" fillId="0" borderId="0" xfId="62" applyNumberFormat="1" applyFont="1" applyBorder="1" applyAlignment="1">
      <alignment horizontal="right" wrapText="1"/>
      <protection/>
    </xf>
    <xf numFmtId="0" fontId="18" fillId="0" borderId="19" xfId="62" applyFont="1" applyBorder="1">
      <alignment/>
      <protection/>
    </xf>
    <xf numFmtId="0" fontId="21" fillId="0" borderId="19" xfId="62" applyFont="1" applyBorder="1">
      <alignment/>
      <protection/>
    </xf>
    <xf numFmtId="0" fontId="21" fillId="0" borderId="0" xfId="62" applyFont="1" applyBorder="1">
      <alignment/>
      <protection/>
    </xf>
    <xf numFmtId="0" fontId="21" fillId="0" borderId="19" xfId="62" applyFont="1" applyBorder="1">
      <alignment/>
      <protection/>
    </xf>
    <xf numFmtId="0" fontId="22" fillId="0" borderId="19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8" fillId="0" borderId="0" xfId="62" applyNumberFormat="1" applyFont="1" applyBorder="1" applyAlignment="1">
      <alignment horizontal="right" wrapText="1"/>
      <protection/>
    </xf>
    <xf numFmtId="2" fontId="32" fillId="0" borderId="0" xfId="0" applyNumberFormat="1" applyFont="1" applyFill="1" applyBorder="1" applyAlignment="1">
      <alignment wrapText="1"/>
    </xf>
    <xf numFmtId="2" fontId="32" fillId="0" borderId="0" xfId="0" applyNumberFormat="1" applyFont="1" applyFill="1" applyBorder="1" applyAlignment="1">
      <alignment/>
    </xf>
    <xf numFmtId="165" fontId="25" fillId="0" borderId="0" xfId="0" applyNumberFormat="1" applyFont="1" applyFill="1" applyAlignment="1">
      <alignment horizontal="center"/>
    </xf>
    <xf numFmtId="165" fontId="25" fillId="0" borderId="0" xfId="0" applyNumberFormat="1" applyFont="1" applyFill="1" applyAlignment="1">
      <alignment horizontal="right"/>
    </xf>
    <xf numFmtId="165" fontId="19" fillId="0" borderId="0" xfId="0" applyNumberFormat="1" applyFont="1" applyFill="1" applyBorder="1" applyAlignment="1">
      <alignment horizontal="left"/>
    </xf>
    <xf numFmtId="2" fontId="18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4" fillId="30" borderId="0" xfId="0" applyFont="1" applyFill="1" applyAlignment="1">
      <alignment/>
    </xf>
    <xf numFmtId="0" fontId="18" fillId="30" borderId="0" xfId="0" applyFont="1" applyFill="1" applyAlignment="1">
      <alignment/>
    </xf>
    <xf numFmtId="0" fontId="20" fillId="30" borderId="0" xfId="0" applyFont="1" applyFill="1" applyAlignment="1">
      <alignment horizontal="left"/>
    </xf>
    <xf numFmtId="0" fontId="20" fillId="30" borderId="0" xfId="0" applyFont="1" applyFill="1" applyAlignment="1">
      <alignment/>
    </xf>
    <xf numFmtId="0" fontId="22" fillId="30" borderId="0" xfId="0" applyFont="1" applyFill="1" applyAlignment="1">
      <alignment/>
    </xf>
    <xf numFmtId="0" fontId="19" fillId="30" borderId="0" xfId="0" applyFont="1" applyFill="1" applyAlignment="1">
      <alignment horizontal="left"/>
    </xf>
    <xf numFmtId="0" fontId="19" fillId="30" borderId="0" xfId="0" applyFont="1" applyFill="1" applyBorder="1" applyAlignment="1">
      <alignment horizontal="left"/>
    </xf>
    <xf numFmtId="0" fontId="22" fillId="30" borderId="0" xfId="0" applyFont="1" applyFill="1" applyBorder="1" applyAlignment="1">
      <alignment horizontal="left"/>
    </xf>
    <xf numFmtId="0" fontId="22" fillId="30" borderId="0" xfId="0" applyFont="1" applyFill="1" applyAlignment="1">
      <alignment horizontal="left"/>
    </xf>
    <xf numFmtId="165" fontId="22" fillId="30" borderId="0" xfId="0" applyNumberFormat="1" applyFont="1" applyFill="1" applyAlignment="1">
      <alignment horizontal="left"/>
    </xf>
    <xf numFmtId="0" fontId="22" fillId="30" borderId="0" xfId="0" applyFont="1" applyFill="1" applyBorder="1" applyAlignment="1">
      <alignment vertical="center"/>
    </xf>
    <xf numFmtId="0" fontId="22" fillId="30" borderId="0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right"/>
    </xf>
    <xf numFmtId="3" fontId="22" fillId="0" borderId="24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justify"/>
    </xf>
    <xf numFmtId="0" fontId="18" fillId="0" borderId="26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2" fillId="31" borderId="0" xfId="0" applyFont="1" applyFill="1" applyBorder="1" applyAlignment="1">
      <alignment horizontal="left"/>
    </xf>
    <xf numFmtId="0" fontId="19" fillId="31" borderId="0" xfId="0" applyFont="1" applyFill="1" applyAlignment="1">
      <alignment horizontal="right"/>
    </xf>
    <xf numFmtId="0" fontId="19" fillId="31" borderId="0" xfId="0" applyFont="1" applyFill="1" applyBorder="1" applyAlignment="1">
      <alignment horizontal="center"/>
    </xf>
    <xf numFmtId="0" fontId="19" fillId="31" borderId="0" xfId="0" applyFont="1" applyFill="1" applyBorder="1" applyAlignment="1">
      <alignment horizontal="right"/>
    </xf>
    <xf numFmtId="0" fontId="23" fillId="30" borderId="0" xfId="0" applyFont="1" applyFill="1" applyBorder="1" applyAlignment="1">
      <alignment horizontal="left"/>
    </xf>
    <xf numFmtId="165" fontId="22" fillId="3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/>
    </xf>
    <xf numFmtId="49" fontId="22" fillId="3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165" fontId="36" fillId="0" borderId="0" xfId="0" applyNumberFormat="1" applyFont="1" applyFill="1" applyAlignment="1">
      <alignment horizontal="center"/>
    </xf>
    <xf numFmtId="165" fontId="20" fillId="3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wrapText="1"/>
    </xf>
    <xf numFmtId="0" fontId="22" fillId="0" borderId="19" xfId="0" applyFont="1" applyFill="1" applyBorder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62" applyFont="1" applyAlignment="1">
      <alignment/>
      <protection/>
    </xf>
    <xf numFmtId="14" fontId="20" fillId="0" borderId="10" xfId="0" applyNumberFormat="1" applyFont="1" applyFill="1" applyBorder="1" applyAlignment="1">
      <alignment horizontal="center" wrapText="1"/>
    </xf>
    <xf numFmtId="169" fontId="18" fillId="0" borderId="0" xfId="0" applyNumberFormat="1" applyFont="1" applyFill="1" applyAlignment="1">
      <alignment/>
    </xf>
    <xf numFmtId="169" fontId="18" fillId="0" borderId="0" xfId="0" applyNumberFormat="1" applyFont="1" applyFill="1" applyBorder="1" applyAlignment="1">
      <alignment/>
    </xf>
    <xf numFmtId="169" fontId="41" fillId="0" borderId="10" xfId="0" applyNumberFormat="1" applyFont="1" applyFill="1" applyBorder="1" applyAlignment="1">
      <alignment wrapText="1"/>
    </xf>
    <xf numFmtId="169" fontId="33" fillId="0" borderId="11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/>
    </xf>
    <xf numFmtId="169" fontId="30" fillId="0" borderId="0" xfId="0" applyNumberFormat="1" applyFont="1" applyFill="1" applyBorder="1" applyAlignment="1">
      <alignment/>
    </xf>
    <xf numFmtId="169" fontId="19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169" fontId="18" fillId="0" borderId="0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19" fillId="0" borderId="24" xfId="0" applyFont="1" applyBorder="1" applyAlignment="1">
      <alignment horizontal="justify"/>
    </xf>
    <xf numFmtId="2" fontId="18" fillId="0" borderId="23" xfId="0" applyNumberFormat="1" applyFont="1" applyBorder="1" applyAlignment="1">
      <alignment/>
    </xf>
    <xf numFmtId="2" fontId="18" fillId="0" borderId="16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8" fillId="0" borderId="0" xfId="62" applyNumberFormat="1" applyFont="1">
      <alignment/>
      <protection/>
    </xf>
    <xf numFmtId="2" fontId="18" fillId="0" borderId="19" xfId="62" applyNumberFormat="1" applyFont="1" applyBorder="1">
      <alignment/>
      <protection/>
    </xf>
    <xf numFmtId="2" fontId="18" fillId="0" borderId="0" xfId="62" applyNumberFormat="1" applyFont="1">
      <alignment/>
      <protection/>
    </xf>
    <xf numFmtId="2" fontId="18" fillId="0" borderId="19" xfId="62" applyNumberFormat="1" applyFont="1" applyBorder="1">
      <alignment/>
      <protection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0" fillId="32" borderId="24" xfId="0" applyFont="1" applyFill="1" applyBorder="1" applyAlignment="1">
      <alignment horizontal="right"/>
    </xf>
    <xf numFmtId="0" fontId="22" fillId="0" borderId="24" xfId="0" applyFont="1" applyBorder="1" applyAlignment="1">
      <alignment horizontal="justify"/>
    </xf>
    <xf numFmtId="14" fontId="20" fillId="0" borderId="24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/>
    </xf>
    <xf numFmtId="0" fontId="20" fillId="0" borderId="24" xfId="0" applyFont="1" applyBorder="1" applyAlignment="1">
      <alignment horizontal="left"/>
    </xf>
    <xf numFmtId="3" fontId="20" fillId="0" borderId="24" xfId="0" applyNumberFormat="1" applyFont="1" applyBorder="1" applyAlignment="1">
      <alignment/>
    </xf>
    <xf numFmtId="0" fontId="20" fillId="0" borderId="24" xfId="0" applyFont="1" applyBorder="1" applyAlignment="1">
      <alignment/>
    </xf>
    <xf numFmtId="0" fontId="0" fillId="0" borderId="0" xfId="0" applyAlignment="1">
      <alignment wrapText="1"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right" wrapText="1"/>
    </xf>
    <xf numFmtId="3" fontId="20" fillId="0" borderId="24" xfId="0" applyNumberFormat="1" applyFont="1" applyBorder="1" applyAlignment="1">
      <alignment horizontal="right" wrapText="1"/>
    </xf>
    <xf numFmtId="3" fontId="20" fillId="0" borderId="24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9" xfId="0" applyFont="1" applyFill="1" applyBorder="1" applyAlignment="1">
      <alignment horizontal="center" wrapText="1"/>
    </xf>
    <xf numFmtId="0" fontId="20" fillId="0" borderId="33" xfId="0" applyFont="1" applyFill="1" applyBorder="1" applyAlignment="1">
      <alignment horizont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18" fillId="0" borderId="0" xfId="62" applyFont="1" applyAlignment="1">
      <alignment horizontal="center"/>
      <protection/>
    </xf>
    <xf numFmtId="0" fontId="0" fillId="0" borderId="0" xfId="63" applyAlignment="1">
      <alignment/>
      <protection/>
    </xf>
    <xf numFmtId="0" fontId="18" fillId="0" borderId="0" xfId="62" applyFont="1" applyBorder="1" applyAlignment="1">
      <alignment horizontal="center"/>
      <protection/>
    </xf>
    <xf numFmtId="0" fontId="18" fillId="0" borderId="0" xfId="62" applyFont="1" applyAlignment="1">
      <alignment horizontal="center"/>
      <protection/>
    </xf>
    <xf numFmtId="0" fontId="18" fillId="0" borderId="0" xfId="62" applyFont="1" applyBorder="1" applyAlignment="1">
      <alignment horizontal="center"/>
      <protection/>
    </xf>
    <xf numFmtId="0" fontId="0" fillId="0" borderId="0" xfId="63" applyAlignment="1">
      <alignment horizontal="center"/>
      <protection/>
    </xf>
    <xf numFmtId="0" fontId="20" fillId="0" borderId="24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 horizontal="left" wrapText="1"/>
    </xf>
    <xf numFmtId="176" fontId="20" fillId="0" borderId="26" xfId="0" applyNumberFormat="1" applyFont="1" applyBorder="1" applyAlignment="1">
      <alignment horizontal="center"/>
    </xf>
    <xf numFmtId="176" fontId="20" fillId="0" borderId="34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20" fillId="0" borderId="24" xfId="0" applyFont="1" applyBorder="1" applyAlignment="1">
      <alignment horizontal="left" wrapText="1"/>
    </xf>
    <xf numFmtId="176" fontId="20" fillId="0" borderId="24" xfId="0" applyNumberFormat="1" applyFont="1" applyBorder="1" applyAlignment="1">
      <alignment horizontal="left"/>
    </xf>
    <xf numFmtId="0" fontId="20" fillId="0" borderId="24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24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_2010. évi költségvetés mellékletek" xfId="62"/>
    <cellStyle name="Normál_Mkálla ktgvetés 2012.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60" zoomScalePageLayoutView="0" workbookViewId="0" topLeftCell="A13">
      <selection activeCell="A1" sqref="A1:F1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5.421875" style="1" customWidth="1"/>
    <col min="4" max="4" width="13.421875" style="1" customWidth="1"/>
    <col min="5" max="5" width="12.8515625" style="1" customWidth="1"/>
    <col min="6" max="6" width="12.140625" style="1" customWidth="1"/>
    <col min="7" max="16384" width="9.140625" style="1" customWidth="1"/>
  </cols>
  <sheetData>
    <row r="1" spans="1:13" ht="30.75" customHeight="1">
      <c r="A1" s="308" t="s">
        <v>576</v>
      </c>
      <c r="B1" s="308"/>
      <c r="C1" s="308"/>
      <c r="D1" s="308"/>
      <c r="E1" s="308"/>
      <c r="F1" s="308"/>
      <c r="G1" s="138"/>
      <c r="H1" s="100"/>
      <c r="I1" s="100"/>
      <c r="J1" s="100"/>
      <c r="K1" s="100"/>
      <c r="L1" s="100"/>
      <c r="M1" s="100"/>
    </row>
    <row r="2" spans="1:5" ht="30" customHeight="1">
      <c r="A2" s="302" t="s">
        <v>335</v>
      </c>
      <c r="B2" s="302"/>
      <c r="C2" s="302"/>
      <c r="D2" s="101"/>
      <c r="E2" s="101"/>
    </row>
    <row r="3" spans="1:5" ht="30" customHeight="1">
      <c r="A3" s="302" t="s">
        <v>273</v>
      </c>
      <c r="B3" s="302"/>
      <c r="C3" s="302"/>
      <c r="D3" s="101"/>
      <c r="E3" s="101"/>
    </row>
    <row r="4" spans="1:5" ht="9.75" customHeight="1" thickBot="1">
      <c r="A4" s="101"/>
      <c r="B4" s="101"/>
      <c r="C4" s="101"/>
      <c r="D4" s="101"/>
      <c r="E4" s="101"/>
    </row>
    <row r="5" spans="1:6" s="102" customFormat="1" ht="15.75" customHeight="1">
      <c r="A5" s="303" t="s">
        <v>265</v>
      </c>
      <c r="B5" s="303"/>
      <c r="C5" s="304" t="s">
        <v>424</v>
      </c>
      <c r="D5" s="304" t="s">
        <v>425</v>
      </c>
      <c r="E5" s="304" t="s">
        <v>426</v>
      </c>
      <c r="F5" s="304" t="s">
        <v>434</v>
      </c>
    </row>
    <row r="6" spans="1:6" ht="58.5" customHeight="1">
      <c r="A6" s="303"/>
      <c r="B6" s="303"/>
      <c r="C6" s="305"/>
      <c r="D6" s="305"/>
      <c r="E6" s="305"/>
      <c r="F6" s="305"/>
    </row>
    <row r="7" spans="1:6" ht="34.5" customHeight="1">
      <c r="A7" s="306" t="s">
        <v>266</v>
      </c>
      <c r="B7" s="307"/>
      <c r="C7" s="103">
        <f>SUM(C8:C11)</f>
        <v>123252</v>
      </c>
      <c r="D7" s="103">
        <f>SUM(D8:D11)</f>
        <v>141336</v>
      </c>
      <c r="E7" s="103">
        <f>SUM(E8:E11)</f>
        <v>134302</v>
      </c>
      <c r="F7" s="275">
        <f>E7/D7*100</f>
        <v>95.02320710929982</v>
      </c>
    </row>
    <row r="8" spans="1:6" ht="15.75">
      <c r="A8" s="104" t="s">
        <v>147</v>
      </c>
      <c r="B8" s="105" t="s">
        <v>148</v>
      </c>
      <c r="C8" s="106">
        <v>28007</v>
      </c>
      <c r="D8" s="106">
        <v>37911</v>
      </c>
      <c r="E8" s="106">
        <v>34914</v>
      </c>
      <c r="F8" s="276">
        <f aca="true" t="shared" si="0" ref="F8:F33">E8/D8*100</f>
        <v>92.09464271583445</v>
      </c>
    </row>
    <row r="9" spans="1:6" ht="15.75">
      <c r="A9" s="104" t="s">
        <v>170</v>
      </c>
      <c r="B9" s="105" t="s">
        <v>169</v>
      </c>
      <c r="C9" s="106">
        <v>45900</v>
      </c>
      <c r="D9" s="106">
        <v>50290</v>
      </c>
      <c r="E9" s="106">
        <v>50261</v>
      </c>
      <c r="F9" s="276">
        <f t="shared" si="0"/>
        <v>99.94233446013125</v>
      </c>
    </row>
    <row r="10" spans="1:6" ht="15.75">
      <c r="A10" s="104" t="s">
        <v>186</v>
      </c>
      <c r="B10" s="105" t="s">
        <v>187</v>
      </c>
      <c r="C10" s="106">
        <v>45390</v>
      </c>
      <c r="D10" s="106">
        <v>47215</v>
      </c>
      <c r="E10" s="106">
        <v>43210</v>
      </c>
      <c r="F10" s="276">
        <f t="shared" si="0"/>
        <v>91.51752620989092</v>
      </c>
    </row>
    <row r="11" spans="1:6" ht="15.75">
      <c r="A11" s="104" t="s">
        <v>202</v>
      </c>
      <c r="B11" s="107" t="s">
        <v>203</v>
      </c>
      <c r="C11" s="106">
        <v>3955</v>
      </c>
      <c r="D11" s="106">
        <v>5920</v>
      </c>
      <c r="E11" s="106">
        <v>5917</v>
      </c>
      <c r="F11" s="276">
        <f t="shared" si="0"/>
        <v>99.94932432432432</v>
      </c>
    </row>
    <row r="12" spans="1:6" ht="30" customHeight="1">
      <c r="A12" s="108" t="s">
        <v>267</v>
      </c>
      <c r="B12" s="109"/>
      <c r="C12" s="110">
        <f>SUM(C13:C15)</f>
        <v>16633</v>
      </c>
      <c r="D12" s="110">
        <f>SUM(D13:D15)</f>
        <v>28235</v>
      </c>
      <c r="E12" s="110">
        <f>SUM(E13:E15)</f>
        <v>17349</v>
      </c>
      <c r="F12" s="276">
        <f t="shared" si="0"/>
        <v>61.44501505224012</v>
      </c>
    </row>
    <row r="13" spans="1:6" ht="15.75">
      <c r="A13" s="104" t="s">
        <v>280</v>
      </c>
      <c r="B13" s="118" t="s">
        <v>281</v>
      </c>
      <c r="C13" s="106">
        <v>6233</v>
      </c>
      <c r="D13" s="106">
        <v>17835</v>
      </c>
      <c r="E13" s="106">
        <v>16233</v>
      </c>
      <c r="F13" s="276">
        <f t="shared" si="0"/>
        <v>91.01766190075693</v>
      </c>
    </row>
    <row r="14" spans="1:6" ht="15.75" customHeight="1">
      <c r="A14" s="104" t="s">
        <v>194</v>
      </c>
      <c r="B14" s="105" t="s">
        <v>195</v>
      </c>
      <c r="C14" s="111">
        <v>9000</v>
      </c>
      <c r="D14" s="111">
        <v>9000</v>
      </c>
      <c r="E14" s="111">
        <v>0</v>
      </c>
      <c r="F14" s="276">
        <f t="shared" si="0"/>
        <v>0</v>
      </c>
    </row>
    <row r="15" spans="1:6" ht="15.75" customHeight="1">
      <c r="A15" s="104" t="s">
        <v>207</v>
      </c>
      <c r="B15" s="105" t="s">
        <v>282</v>
      </c>
      <c r="C15" s="111">
        <v>1400</v>
      </c>
      <c r="D15" s="111">
        <v>1400</v>
      </c>
      <c r="E15" s="111">
        <v>1116</v>
      </c>
      <c r="F15" s="276">
        <f t="shared" si="0"/>
        <v>79.71428571428572</v>
      </c>
    </row>
    <row r="16" spans="1:6" ht="15.75" customHeight="1">
      <c r="A16" s="108"/>
      <c r="B16" s="105"/>
      <c r="C16" s="111"/>
      <c r="D16" s="111"/>
      <c r="E16" s="111"/>
      <c r="F16" s="276"/>
    </row>
    <row r="17" spans="1:6" ht="15.75" customHeight="1">
      <c r="A17" s="108" t="s">
        <v>210</v>
      </c>
      <c r="B17" s="105"/>
      <c r="C17" s="117">
        <f>SUM(C18)</f>
        <v>137300</v>
      </c>
      <c r="D17" s="117">
        <f>SUM(D18)</f>
        <v>138555</v>
      </c>
      <c r="E17" s="117">
        <f>SUM(E18)</f>
        <v>137054</v>
      </c>
      <c r="F17" s="276">
        <f t="shared" si="0"/>
        <v>98.9166756883548</v>
      </c>
    </row>
    <row r="18" spans="1:6" ht="15.75" customHeight="1">
      <c r="A18" s="104" t="s">
        <v>209</v>
      </c>
      <c r="B18" s="105" t="s">
        <v>210</v>
      </c>
      <c r="C18" s="111">
        <v>137300</v>
      </c>
      <c r="D18" s="111">
        <v>138555</v>
      </c>
      <c r="E18" s="111">
        <v>137054</v>
      </c>
      <c r="F18" s="276">
        <f t="shared" si="0"/>
        <v>98.9166756883548</v>
      </c>
    </row>
    <row r="19" spans="1:6" ht="30" customHeight="1">
      <c r="A19" s="112" t="s">
        <v>268</v>
      </c>
      <c r="B19" s="112"/>
      <c r="C19" s="113">
        <f>SUM(C7+C12+C17)</f>
        <v>277185</v>
      </c>
      <c r="D19" s="113">
        <f>SUM(D7+D12+D17)</f>
        <v>308126</v>
      </c>
      <c r="E19" s="113">
        <f>SUM(E7+E12+E17)</f>
        <v>288705</v>
      </c>
      <c r="F19" s="277">
        <f t="shared" si="0"/>
        <v>93.69705899534605</v>
      </c>
    </row>
    <row r="20" spans="1:6" ht="30" customHeight="1">
      <c r="A20" s="300" t="s">
        <v>269</v>
      </c>
      <c r="B20" s="301"/>
      <c r="C20" s="214">
        <f>SUM(C21:C25)</f>
        <v>225484</v>
      </c>
      <c r="D20" s="214">
        <f>SUM(D21:D25)</f>
        <v>253867</v>
      </c>
      <c r="E20" s="214">
        <f>SUM(E21:E25)</f>
        <v>95411</v>
      </c>
      <c r="F20" s="276">
        <f t="shared" si="0"/>
        <v>37.58306514828631</v>
      </c>
    </row>
    <row r="21" spans="1:6" ht="15.75">
      <c r="A21" s="104" t="s">
        <v>31</v>
      </c>
      <c r="B21" s="116" t="s">
        <v>270</v>
      </c>
      <c r="C21" s="106">
        <v>23281</v>
      </c>
      <c r="D21" s="106">
        <v>23281</v>
      </c>
      <c r="E21" s="106">
        <v>22220</v>
      </c>
      <c r="F21" s="276">
        <f t="shared" si="0"/>
        <v>95.44263562561746</v>
      </c>
    </row>
    <row r="22" spans="1:6" ht="15.75">
      <c r="A22" s="104" t="s">
        <v>44</v>
      </c>
      <c r="B22" s="104" t="s">
        <v>276</v>
      </c>
      <c r="C22" s="106">
        <v>5498</v>
      </c>
      <c r="D22" s="106">
        <v>5498</v>
      </c>
      <c r="E22" s="106">
        <v>4825</v>
      </c>
      <c r="F22" s="276">
        <f t="shared" si="0"/>
        <v>87.75918515823936</v>
      </c>
    </row>
    <row r="23" spans="1:6" ht="15.75">
      <c r="A23" s="104" t="s">
        <v>46</v>
      </c>
      <c r="B23" s="105" t="s">
        <v>47</v>
      </c>
      <c r="C23" s="106">
        <v>60754</v>
      </c>
      <c r="D23" s="106">
        <v>62680</v>
      </c>
      <c r="E23" s="106">
        <v>54909</v>
      </c>
      <c r="F23" s="276">
        <f t="shared" si="0"/>
        <v>87.60210593490747</v>
      </c>
    </row>
    <row r="24" spans="1:6" ht="15.75">
      <c r="A24" s="104" t="s">
        <v>94</v>
      </c>
      <c r="B24" s="116" t="s">
        <v>277</v>
      </c>
      <c r="C24" s="106">
        <v>4975</v>
      </c>
      <c r="D24" s="106">
        <v>4975</v>
      </c>
      <c r="E24" s="106">
        <v>2475</v>
      </c>
      <c r="F24" s="276">
        <f t="shared" si="0"/>
        <v>49.74874371859296</v>
      </c>
    </row>
    <row r="25" spans="1:6" ht="15.75">
      <c r="A25" s="104" t="s">
        <v>117</v>
      </c>
      <c r="B25" s="116" t="s">
        <v>118</v>
      </c>
      <c r="C25" s="106">
        <v>130976</v>
      </c>
      <c r="D25" s="106">
        <v>157433</v>
      </c>
      <c r="E25" s="106">
        <v>10982</v>
      </c>
      <c r="F25" s="276">
        <f t="shared" si="0"/>
        <v>6.975665838801268</v>
      </c>
    </row>
    <row r="26" spans="1:6" ht="30" customHeight="1">
      <c r="A26" s="114" t="s">
        <v>271</v>
      </c>
      <c r="B26" s="115"/>
      <c r="C26" s="110">
        <f>SUM(C27:C29)</f>
        <v>51701</v>
      </c>
      <c r="D26" s="110">
        <f>SUM(D27:D29)</f>
        <v>54259</v>
      </c>
      <c r="E26" s="110">
        <f>SUM(E27:E29)</f>
        <v>22291</v>
      </c>
      <c r="F26" s="276">
        <f t="shared" si="0"/>
        <v>41.08258537754105</v>
      </c>
    </row>
    <row r="27" spans="1:6" ht="15.75">
      <c r="A27" s="105" t="s">
        <v>127</v>
      </c>
      <c r="B27" s="116" t="s">
        <v>128</v>
      </c>
      <c r="C27" s="111">
        <v>37421</v>
      </c>
      <c r="D27" s="111">
        <v>37621</v>
      </c>
      <c r="E27" s="111">
        <v>19094</v>
      </c>
      <c r="F27" s="276">
        <f t="shared" si="0"/>
        <v>50.75356848568619</v>
      </c>
    </row>
    <row r="28" spans="1:6" ht="15.75">
      <c r="A28" s="105" t="s">
        <v>133</v>
      </c>
      <c r="B28" s="116" t="s">
        <v>134</v>
      </c>
      <c r="C28" s="111">
        <v>13715</v>
      </c>
      <c r="D28" s="111">
        <v>16073</v>
      </c>
      <c r="E28" s="111">
        <v>3197</v>
      </c>
      <c r="F28" s="276">
        <f t="shared" si="0"/>
        <v>19.8904995955951</v>
      </c>
    </row>
    <row r="29" spans="1:6" ht="15.75">
      <c r="A29" s="104" t="s">
        <v>146</v>
      </c>
      <c r="B29" s="104" t="s">
        <v>143</v>
      </c>
      <c r="C29" s="111">
        <v>565</v>
      </c>
      <c r="D29" s="111">
        <v>565</v>
      </c>
      <c r="E29" s="111">
        <v>0</v>
      </c>
      <c r="F29" s="276">
        <f t="shared" si="0"/>
        <v>0</v>
      </c>
    </row>
    <row r="30" spans="1:6" ht="15.75">
      <c r="A30" s="104"/>
      <c r="B30" s="104"/>
      <c r="C30" s="111"/>
      <c r="D30" s="111"/>
      <c r="E30" s="111"/>
      <c r="F30" s="276"/>
    </row>
    <row r="31" spans="1:6" ht="15.75">
      <c r="A31" s="108" t="s">
        <v>278</v>
      </c>
      <c r="B31" s="104"/>
      <c r="C31" s="117">
        <f>SUM(C32)</f>
        <v>0</v>
      </c>
      <c r="D31" s="117">
        <f>SUM(D32)</f>
        <v>0</v>
      </c>
      <c r="E31" s="117">
        <f>SUM(E32)</f>
        <v>0</v>
      </c>
      <c r="F31" s="276">
        <v>0</v>
      </c>
    </row>
    <row r="32" spans="1:6" ht="15.75">
      <c r="A32" s="104" t="s">
        <v>279</v>
      </c>
      <c r="B32" s="104" t="s">
        <v>278</v>
      </c>
      <c r="C32" s="111">
        <v>0</v>
      </c>
      <c r="D32" s="111">
        <v>0</v>
      </c>
      <c r="E32" s="111">
        <v>0</v>
      </c>
      <c r="F32" s="276">
        <v>0</v>
      </c>
    </row>
    <row r="33" spans="1:6" ht="30" customHeight="1">
      <c r="A33" s="112" t="s">
        <v>272</v>
      </c>
      <c r="B33" s="112"/>
      <c r="C33" s="113">
        <f>SUM(C20+C26+C31)</f>
        <v>277185</v>
      </c>
      <c r="D33" s="113">
        <f>SUM(D20+D26+D31)</f>
        <v>308126</v>
      </c>
      <c r="E33" s="113">
        <f>SUM(E20+E26+E31)</f>
        <v>117702</v>
      </c>
      <c r="F33" s="277">
        <f t="shared" si="0"/>
        <v>38.199308075267915</v>
      </c>
    </row>
    <row r="34" ht="30" customHeight="1"/>
  </sheetData>
  <sheetProtection/>
  <mergeCells count="10">
    <mergeCell ref="A1:F1"/>
    <mergeCell ref="F5:F6"/>
    <mergeCell ref="D5:D6"/>
    <mergeCell ref="E5:E6"/>
    <mergeCell ref="A20:B20"/>
    <mergeCell ref="A2:C2"/>
    <mergeCell ref="A3:C3"/>
    <mergeCell ref="A5:B6"/>
    <mergeCell ref="C5:C6"/>
    <mergeCell ref="A7:B7"/>
  </mergeCells>
  <printOptions headings="1"/>
  <pageMargins left="0.75" right="0.75" top="1" bottom="1" header="0.5" footer="0.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60" zoomScalePageLayoutView="0" workbookViewId="0" topLeftCell="A47">
      <selection activeCell="G66" sqref="G66"/>
    </sheetView>
  </sheetViews>
  <sheetFormatPr defaultColWidth="9.140625" defaultRowHeight="12.75"/>
  <cols>
    <col min="5" max="5" width="13.7109375" style="0" customWidth="1"/>
    <col min="6" max="6" width="14.7109375" style="0" customWidth="1"/>
    <col min="7" max="7" width="15.421875" style="0" customWidth="1"/>
  </cols>
  <sheetData>
    <row r="1" spans="1:7" ht="15.75">
      <c r="A1" s="308" t="s">
        <v>459</v>
      </c>
      <c r="B1" s="308"/>
      <c r="C1" s="308"/>
      <c r="D1" s="308"/>
      <c r="E1" s="308"/>
      <c r="F1" s="308"/>
      <c r="G1" s="308"/>
    </row>
    <row r="2" spans="1:7" ht="15.75">
      <c r="A2" s="349"/>
      <c r="B2" s="349"/>
      <c r="C2" s="349"/>
      <c r="D2" s="349"/>
      <c r="E2" s="349"/>
      <c r="F2" s="349"/>
      <c r="G2" s="349"/>
    </row>
    <row r="3" spans="1:7" ht="15.75">
      <c r="A3" s="316" t="s">
        <v>578</v>
      </c>
      <c r="B3" s="316"/>
      <c r="C3" s="316"/>
      <c r="D3" s="316"/>
      <c r="E3" s="316"/>
      <c r="F3" s="316"/>
      <c r="G3" s="316"/>
    </row>
    <row r="4" spans="1:7" ht="15.75">
      <c r="A4" s="349"/>
      <c r="B4" s="349"/>
      <c r="C4" s="349"/>
      <c r="D4" s="349"/>
      <c r="E4" s="349"/>
      <c r="F4" s="349"/>
      <c r="G4" s="349"/>
    </row>
    <row r="5" spans="1:7" ht="15.75">
      <c r="A5" s="316" t="s">
        <v>460</v>
      </c>
      <c r="B5" s="316"/>
      <c r="C5" s="316"/>
      <c r="D5" s="316"/>
      <c r="E5" s="316"/>
      <c r="F5" s="316"/>
      <c r="G5" s="316"/>
    </row>
    <row r="6" spans="1:7" ht="15.75">
      <c r="A6" s="309" t="s">
        <v>461</v>
      </c>
      <c r="B6" s="309"/>
      <c r="C6" s="309"/>
      <c r="D6" s="309"/>
      <c r="E6" s="309"/>
      <c r="F6" s="309"/>
      <c r="G6" s="309"/>
    </row>
    <row r="7" spans="1:7" ht="15.75">
      <c r="A7" s="1"/>
      <c r="B7" s="1"/>
      <c r="C7" s="1"/>
      <c r="D7" s="1"/>
      <c r="E7" s="1"/>
      <c r="F7" s="1"/>
      <c r="G7" s="283" t="s">
        <v>462</v>
      </c>
    </row>
    <row r="8" spans="1:7" ht="25.5" customHeight="1">
      <c r="A8" s="346" t="s">
        <v>265</v>
      </c>
      <c r="B8" s="347"/>
      <c r="C8" s="347"/>
      <c r="D8" s="347"/>
      <c r="E8" s="348"/>
      <c r="F8" s="287" t="s">
        <v>463</v>
      </c>
      <c r="G8" s="287" t="s">
        <v>464</v>
      </c>
    </row>
    <row r="9" spans="1:7" ht="15.75">
      <c r="A9" s="340" t="s">
        <v>465</v>
      </c>
      <c r="B9" s="340"/>
      <c r="C9" s="340"/>
      <c r="D9" s="340"/>
      <c r="E9" s="340"/>
      <c r="F9" s="288">
        <v>0</v>
      </c>
      <c r="G9" s="289">
        <v>0</v>
      </c>
    </row>
    <row r="10" spans="1:7" ht="15.75">
      <c r="A10" s="340" t="s">
        <v>466</v>
      </c>
      <c r="B10" s="340"/>
      <c r="C10" s="340"/>
      <c r="D10" s="340"/>
      <c r="E10" s="340"/>
      <c r="F10" s="288">
        <v>195</v>
      </c>
      <c r="G10" s="289">
        <v>195</v>
      </c>
    </row>
    <row r="11" spans="1:7" ht="15.75">
      <c r="A11" s="329" t="s">
        <v>467</v>
      </c>
      <c r="B11" s="329"/>
      <c r="C11" s="329"/>
      <c r="D11" s="329"/>
      <c r="E11" s="329"/>
      <c r="F11" s="291">
        <f>SUM(F9:F10)</f>
        <v>195</v>
      </c>
      <c r="G11" s="291">
        <f>SUM(G9:G10)</f>
        <v>195</v>
      </c>
    </row>
    <row r="12" spans="1:7" ht="15.75">
      <c r="A12" s="340" t="s">
        <v>468</v>
      </c>
      <c r="B12" s="340"/>
      <c r="C12" s="340"/>
      <c r="D12" s="340"/>
      <c r="E12" s="340"/>
      <c r="F12" s="289">
        <v>1230554</v>
      </c>
      <c r="G12" s="289">
        <v>1216426</v>
      </c>
    </row>
    <row r="13" spans="1:7" ht="15.75">
      <c r="A13" s="340" t="s">
        <v>469</v>
      </c>
      <c r="B13" s="340"/>
      <c r="C13" s="340"/>
      <c r="D13" s="340"/>
      <c r="E13" s="340"/>
      <c r="F13" s="289">
        <v>13162</v>
      </c>
      <c r="G13" s="289">
        <v>13671</v>
      </c>
    </row>
    <row r="14" spans="1:7" ht="15.75">
      <c r="A14" s="340" t="s">
        <v>470</v>
      </c>
      <c r="B14" s="340"/>
      <c r="C14" s="340"/>
      <c r="D14" s="340"/>
      <c r="E14" s="340"/>
      <c r="F14" s="289">
        <v>810</v>
      </c>
      <c r="G14" s="289">
        <v>810</v>
      </c>
    </row>
    <row r="15" spans="1:7" ht="15.75">
      <c r="A15" s="329" t="s">
        <v>471</v>
      </c>
      <c r="B15" s="329"/>
      <c r="C15" s="329"/>
      <c r="D15" s="329"/>
      <c r="E15" s="329"/>
      <c r="F15" s="291">
        <f>SUM(F12:F14)</f>
        <v>1244526</v>
      </c>
      <c r="G15" s="291">
        <f>SUM(G12:G14)</f>
        <v>1230907</v>
      </c>
    </row>
    <row r="16" spans="1:7" ht="15.75">
      <c r="A16" s="340" t="s">
        <v>472</v>
      </c>
      <c r="B16" s="340"/>
      <c r="C16" s="340"/>
      <c r="D16" s="340"/>
      <c r="E16" s="340"/>
      <c r="F16" s="289">
        <v>10</v>
      </c>
      <c r="G16" s="289">
        <v>10</v>
      </c>
    </row>
    <row r="17" spans="1:7" ht="15.75">
      <c r="A17" s="329" t="s">
        <v>473</v>
      </c>
      <c r="B17" s="329"/>
      <c r="C17" s="329"/>
      <c r="D17" s="329"/>
      <c r="E17" s="329"/>
      <c r="F17" s="291">
        <f>SUM(F16)</f>
        <v>10</v>
      </c>
      <c r="G17" s="291">
        <f>SUM(G16)</f>
        <v>10</v>
      </c>
    </row>
    <row r="18" spans="1:7" ht="15.75">
      <c r="A18" s="330" t="s">
        <v>579</v>
      </c>
      <c r="B18" s="331"/>
      <c r="C18" s="331"/>
      <c r="D18" s="331"/>
      <c r="E18" s="332"/>
      <c r="F18" s="291">
        <v>673365</v>
      </c>
      <c r="G18" s="291">
        <v>649482</v>
      </c>
    </row>
    <row r="19" spans="1:7" ht="15.75">
      <c r="A19" s="329" t="s">
        <v>474</v>
      </c>
      <c r="B19" s="329"/>
      <c r="C19" s="329"/>
      <c r="D19" s="329"/>
      <c r="E19" s="329"/>
      <c r="F19" s="291">
        <f>F11+F15+F17+F18</f>
        <v>1918096</v>
      </c>
      <c r="G19" s="291">
        <f>G11+G15+G17+G18</f>
        <v>1880594</v>
      </c>
    </row>
    <row r="20" spans="1:7" ht="15.75">
      <c r="A20" s="345"/>
      <c r="B20" s="345"/>
      <c r="C20" s="345"/>
      <c r="D20" s="345"/>
      <c r="E20" s="345"/>
      <c r="F20" s="289"/>
      <c r="G20" s="289"/>
    </row>
    <row r="21" spans="1:7" ht="15.75">
      <c r="A21" s="340" t="s">
        <v>475</v>
      </c>
      <c r="B21" s="340"/>
      <c r="C21" s="340"/>
      <c r="D21" s="340"/>
      <c r="E21" s="340"/>
      <c r="F21" s="289">
        <v>0</v>
      </c>
      <c r="G21" s="289">
        <v>0</v>
      </c>
    </row>
    <row r="22" spans="1:7" ht="15.75">
      <c r="A22" s="329" t="s">
        <v>476</v>
      </c>
      <c r="B22" s="329"/>
      <c r="C22" s="329"/>
      <c r="D22" s="329"/>
      <c r="E22" s="329"/>
      <c r="F22" s="291">
        <f>SUM(F21)</f>
        <v>0</v>
      </c>
      <c r="G22" s="291">
        <f>SUM(G21)</f>
        <v>0</v>
      </c>
    </row>
    <row r="23" spans="1:7" ht="15.75">
      <c r="A23" s="340" t="s">
        <v>477</v>
      </c>
      <c r="B23" s="340"/>
      <c r="C23" s="340"/>
      <c r="D23" s="340"/>
      <c r="E23" s="340"/>
      <c r="F23" s="289">
        <v>0</v>
      </c>
      <c r="G23" s="289">
        <v>0</v>
      </c>
    </row>
    <row r="24" spans="1:7" ht="15.75">
      <c r="A24" s="329" t="s">
        <v>478</v>
      </c>
      <c r="B24" s="329"/>
      <c r="C24" s="329"/>
      <c r="D24" s="329"/>
      <c r="E24" s="329"/>
      <c r="F24" s="291">
        <f>SUM(F23)</f>
        <v>0</v>
      </c>
      <c r="G24" s="291">
        <f>SUM(G23)</f>
        <v>0</v>
      </c>
    </row>
    <row r="25" spans="1:7" ht="15.75">
      <c r="A25" s="290" t="s">
        <v>479</v>
      </c>
      <c r="B25" s="290"/>
      <c r="C25" s="290"/>
      <c r="D25" s="290"/>
      <c r="E25" s="290"/>
      <c r="F25" s="291">
        <f>F22+F24</f>
        <v>0</v>
      </c>
      <c r="G25" s="291">
        <f>G22+G24</f>
        <v>0</v>
      </c>
    </row>
    <row r="26" spans="1:7" ht="15.75">
      <c r="A26" s="340"/>
      <c r="B26" s="340"/>
      <c r="C26" s="340"/>
      <c r="D26" s="340"/>
      <c r="E26" s="340"/>
      <c r="F26" s="289"/>
      <c r="G26" s="289"/>
    </row>
    <row r="27" spans="1:7" ht="15.75">
      <c r="A27" s="340" t="s">
        <v>480</v>
      </c>
      <c r="B27" s="340"/>
      <c r="C27" s="340"/>
      <c r="D27" s="340"/>
      <c r="E27" s="340"/>
      <c r="F27" s="289">
        <v>59</v>
      </c>
      <c r="G27" s="289">
        <v>1</v>
      </c>
    </row>
    <row r="28" spans="1:7" ht="15.75">
      <c r="A28" s="340" t="s">
        <v>481</v>
      </c>
      <c r="B28" s="340"/>
      <c r="C28" s="340"/>
      <c r="D28" s="340"/>
      <c r="E28" s="340"/>
      <c r="F28" s="289">
        <v>136546</v>
      </c>
      <c r="G28" s="289">
        <v>170901</v>
      </c>
    </row>
    <row r="29" spans="1:7" ht="15.75">
      <c r="A29" s="340" t="s">
        <v>482</v>
      </c>
      <c r="B29" s="340"/>
      <c r="C29" s="340"/>
      <c r="D29" s="340"/>
      <c r="E29" s="340"/>
      <c r="F29" s="289"/>
      <c r="G29" s="289">
        <v>0</v>
      </c>
    </row>
    <row r="30" spans="1:7" ht="15.75">
      <c r="A30" s="329" t="s">
        <v>483</v>
      </c>
      <c r="B30" s="329"/>
      <c r="C30" s="329"/>
      <c r="D30" s="329"/>
      <c r="E30" s="329"/>
      <c r="F30" s="291">
        <f>SUM(F27:F29)</f>
        <v>136605</v>
      </c>
      <c r="G30" s="291">
        <f>SUM(G27:G29)</f>
        <v>170902</v>
      </c>
    </row>
    <row r="31" spans="1:7" ht="15.75">
      <c r="A31" s="333"/>
      <c r="B31" s="334"/>
      <c r="C31" s="334"/>
      <c r="D31" s="334"/>
      <c r="E31" s="335"/>
      <c r="F31" s="291"/>
      <c r="G31" s="291"/>
    </row>
    <row r="32" spans="1:7" ht="35.25" customHeight="1">
      <c r="A32" s="336" t="s">
        <v>580</v>
      </c>
      <c r="B32" s="336"/>
      <c r="C32" s="336"/>
      <c r="D32" s="336"/>
      <c r="E32" s="336"/>
      <c r="F32" s="289">
        <v>791</v>
      </c>
      <c r="G32" s="289">
        <v>1176</v>
      </c>
    </row>
    <row r="33" spans="1:7" ht="30.75" customHeight="1">
      <c r="A33" s="336" t="s">
        <v>484</v>
      </c>
      <c r="B33" s="336"/>
      <c r="C33" s="336"/>
      <c r="D33" s="336"/>
      <c r="E33" s="336"/>
      <c r="F33" s="289">
        <v>13596</v>
      </c>
      <c r="G33" s="289">
        <v>4224</v>
      </c>
    </row>
    <row r="34" spans="1:7" ht="30" customHeight="1">
      <c r="A34" s="336" t="s">
        <v>485</v>
      </c>
      <c r="B34" s="336"/>
      <c r="C34" s="336"/>
      <c r="D34" s="336"/>
      <c r="E34" s="336"/>
      <c r="F34" s="289">
        <v>91</v>
      </c>
      <c r="G34" s="289">
        <v>3833</v>
      </c>
    </row>
    <row r="35" spans="1:7" ht="28.5" customHeight="1">
      <c r="A35" s="336" t="s">
        <v>486</v>
      </c>
      <c r="B35" s="336"/>
      <c r="C35" s="336"/>
      <c r="D35" s="336"/>
      <c r="E35" s="336"/>
      <c r="F35" s="289"/>
      <c r="G35" s="289">
        <v>0</v>
      </c>
    </row>
    <row r="36" spans="1:7" ht="15.75" customHeight="1">
      <c r="A36" s="329" t="s">
        <v>487</v>
      </c>
      <c r="B36" s="329"/>
      <c r="C36" s="329"/>
      <c r="D36" s="329"/>
      <c r="E36" s="329"/>
      <c r="F36" s="291">
        <f>SUM(F32:F35)</f>
        <v>14478</v>
      </c>
      <c r="G36" s="291">
        <f>SUM(G32:G35)</f>
        <v>9233</v>
      </c>
    </row>
    <row r="37" spans="1:7" ht="30.75" customHeight="1">
      <c r="A37" s="336" t="s">
        <v>581</v>
      </c>
      <c r="B37" s="336"/>
      <c r="C37" s="336"/>
      <c r="D37" s="336"/>
      <c r="E37" s="336"/>
      <c r="F37" s="289">
        <v>0</v>
      </c>
      <c r="G37" s="289">
        <v>2762</v>
      </c>
    </row>
    <row r="38" spans="1:7" ht="29.25" customHeight="1">
      <c r="A38" s="341" t="s">
        <v>488</v>
      </c>
      <c r="B38" s="341"/>
      <c r="C38" s="341"/>
      <c r="D38" s="341"/>
      <c r="E38" s="341"/>
      <c r="F38" s="291">
        <f>SUM(F37)</f>
        <v>0</v>
      </c>
      <c r="G38" s="291">
        <f>SUM(G37)</f>
        <v>2762</v>
      </c>
    </row>
    <row r="39" spans="1:7" ht="16.5" customHeight="1">
      <c r="A39" s="343" t="s">
        <v>489</v>
      </c>
      <c r="B39" s="343"/>
      <c r="C39" s="343"/>
      <c r="D39" s="343"/>
      <c r="E39" s="343"/>
      <c r="F39" s="291">
        <f>F36+F38</f>
        <v>14478</v>
      </c>
      <c r="G39" s="291">
        <f>G36+G38</f>
        <v>11995</v>
      </c>
    </row>
    <row r="40" spans="1:7" ht="15.75">
      <c r="A40" s="344"/>
      <c r="B40" s="344"/>
      <c r="C40" s="344"/>
      <c r="D40" s="344"/>
      <c r="E40" s="344"/>
      <c r="F40" s="291"/>
      <c r="G40" s="291"/>
    </row>
    <row r="41" spans="1:7" ht="15.75">
      <c r="A41" s="292" t="s">
        <v>490</v>
      </c>
      <c r="B41" s="292"/>
      <c r="C41" s="292"/>
      <c r="D41" s="292"/>
      <c r="E41" s="292"/>
      <c r="F41" s="291">
        <v>1276</v>
      </c>
      <c r="G41" s="291">
        <v>2280</v>
      </c>
    </row>
    <row r="42" spans="1:7" ht="15.75">
      <c r="A42" s="333"/>
      <c r="B42" s="334"/>
      <c r="C42" s="334"/>
      <c r="D42" s="334"/>
      <c r="E42" s="335"/>
      <c r="F42" s="291"/>
      <c r="G42" s="291"/>
    </row>
    <row r="43" spans="1:7" ht="15.75">
      <c r="A43" s="329" t="s">
        <v>585</v>
      </c>
      <c r="B43" s="329"/>
      <c r="C43" s="329"/>
      <c r="D43" s="329"/>
      <c r="E43" s="329"/>
      <c r="F43" s="291">
        <v>0</v>
      </c>
      <c r="G43" s="291">
        <v>260</v>
      </c>
    </row>
    <row r="44" spans="1:7" ht="15.75">
      <c r="A44" s="342" t="s">
        <v>491</v>
      </c>
      <c r="B44" s="342"/>
      <c r="C44" s="342"/>
      <c r="D44" s="342"/>
      <c r="E44" s="342"/>
      <c r="F44" s="291">
        <f>F19+F25+F30+F39+F41+F43</f>
        <v>2070455</v>
      </c>
      <c r="G44" s="291">
        <f>G19+G25+G30+G39+G41+G43</f>
        <v>2066031</v>
      </c>
    </row>
    <row r="45" spans="1:7" ht="15.75">
      <c r="A45" s="337"/>
      <c r="B45" s="338"/>
      <c r="C45" s="338"/>
      <c r="D45" s="338"/>
      <c r="E45" s="339"/>
      <c r="F45" s="291"/>
      <c r="G45" s="291"/>
    </row>
    <row r="46" spans="1:7" ht="15.75">
      <c r="A46" s="340" t="s">
        <v>492</v>
      </c>
      <c r="B46" s="340"/>
      <c r="C46" s="340"/>
      <c r="D46" s="340"/>
      <c r="E46" s="340"/>
      <c r="F46" s="289">
        <v>2321804</v>
      </c>
      <c r="G46" s="289">
        <v>2321804</v>
      </c>
    </row>
    <row r="47" spans="1:7" ht="15.75">
      <c r="A47" s="340" t="s">
        <v>493</v>
      </c>
      <c r="B47" s="340"/>
      <c r="C47" s="340"/>
      <c r="D47" s="340"/>
      <c r="E47" s="340"/>
      <c r="F47" s="289">
        <v>136605</v>
      </c>
      <c r="G47" s="289">
        <v>136605</v>
      </c>
    </row>
    <row r="48" spans="1:7" ht="15.75">
      <c r="A48" s="340" t="s">
        <v>494</v>
      </c>
      <c r="B48" s="340"/>
      <c r="C48" s="340"/>
      <c r="D48" s="340"/>
      <c r="E48" s="340"/>
      <c r="F48" s="289">
        <v>-390979</v>
      </c>
      <c r="G48" s="289">
        <v>-390979</v>
      </c>
    </row>
    <row r="49" spans="1:7" ht="15.75">
      <c r="A49" s="340" t="s">
        <v>495</v>
      </c>
      <c r="B49" s="340"/>
      <c r="C49" s="340"/>
      <c r="D49" s="340"/>
      <c r="E49" s="340"/>
      <c r="F49" s="289">
        <v>0</v>
      </c>
      <c r="G49" s="289">
        <v>-12706</v>
      </c>
    </row>
    <row r="50" spans="1:7" ht="15.75">
      <c r="A50" s="329" t="s">
        <v>496</v>
      </c>
      <c r="B50" s="329"/>
      <c r="C50" s="329"/>
      <c r="D50" s="329"/>
      <c r="E50" s="329"/>
      <c r="F50" s="291">
        <f>SUM(F46:F49)</f>
        <v>2067430</v>
      </c>
      <c r="G50" s="291">
        <f>SUM(G46:G49)</f>
        <v>2054724</v>
      </c>
    </row>
    <row r="51" spans="1:7" ht="15.75">
      <c r="A51" s="340"/>
      <c r="B51" s="340"/>
      <c r="C51" s="340"/>
      <c r="D51" s="340"/>
      <c r="E51" s="340"/>
      <c r="F51" s="289"/>
      <c r="G51" s="289"/>
    </row>
    <row r="52" spans="1:7" ht="30.75" customHeight="1">
      <c r="A52" s="336" t="s">
        <v>497</v>
      </c>
      <c r="B52" s="336"/>
      <c r="C52" s="336"/>
      <c r="D52" s="336"/>
      <c r="E52" s="336"/>
      <c r="F52" s="289">
        <v>0</v>
      </c>
      <c r="G52" s="289">
        <v>1421</v>
      </c>
    </row>
    <row r="53" spans="1:7" ht="28.5" customHeight="1">
      <c r="A53" s="336" t="s">
        <v>498</v>
      </c>
      <c r="B53" s="336"/>
      <c r="C53" s="336"/>
      <c r="D53" s="336"/>
      <c r="E53" s="336"/>
      <c r="F53" s="289">
        <v>0</v>
      </c>
      <c r="G53" s="289">
        <v>791</v>
      </c>
    </row>
    <row r="54" spans="1:7" ht="18.75" customHeight="1">
      <c r="A54" s="329" t="s">
        <v>499</v>
      </c>
      <c r="B54" s="329"/>
      <c r="C54" s="329"/>
      <c r="D54" s="329"/>
      <c r="E54" s="329"/>
      <c r="F54" s="291">
        <f>SUM(F52:F53)</f>
        <v>0</v>
      </c>
      <c r="G54" s="291">
        <f>SUM(G52:G53)</f>
        <v>2212</v>
      </c>
    </row>
    <row r="55" spans="1:7" ht="33" customHeight="1">
      <c r="A55" s="336" t="s">
        <v>582</v>
      </c>
      <c r="B55" s="336"/>
      <c r="C55" s="336"/>
      <c r="D55" s="336"/>
      <c r="E55" s="336"/>
      <c r="F55" s="289">
        <v>307</v>
      </c>
      <c r="G55" s="289">
        <v>260</v>
      </c>
    </row>
    <row r="56" spans="1:7" ht="33" customHeight="1">
      <c r="A56" s="336" t="s">
        <v>583</v>
      </c>
      <c r="B56" s="336"/>
      <c r="C56" s="336"/>
      <c r="D56" s="336"/>
      <c r="E56" s="336"/>
      <c r="F56" s="289">
        <v>386</v>
      </c>
      <c r="G56" s="289">
        <v>0</v>
      </c>
    </row>
    <row r="57" spans="1:7" ht="28.5" customHeight="1">
      <c r="A57" s="336" t="s">
        <v>500</v>
      </c>
      <c r="B57" s="336"/>
      <c r="C57" s="336"/>
      <c r="D57" s="336"/>
      <c r="E57" s="336"/>
      <c r="F57" s="289">
        <v>0</v>
      </c>
      <c r="G57" s="289">
        <v>1255</v>
      </c>
    </row>
    <row r="58" spans="1:7" ht="28.5" customHeight="1">
      <c r="A58" s="341" t="s">
        <v>501</v>
      </c>
      <c r="B58" s="341"/>
      <c r="C58" s="341"/>
      <c r="D58" s="341"/>
      <c r="E58" s="341"/>
      <c r="F58" s="291">
        <f>SUM(F55:F57)</f>
        <v>693</v>
      </c>
      <c r="G58" s="291">
        <f>SUM(G55:G57)</f>
        <v>1515</v>
      </c>
    </row>
    <row r="59" spans="1:7" ht="15.75">
      <c r="A59" s="340" t="s">
        <v>502</v>
      </c>
      <c r="B59" s="340"/>
      <c r="C59" s="340"/>
      <c r="D59" s="340"/>
      <c r="E59" s="340"/>
      <c r="F59" s="289">
        <v>2332</v>
      </c>
      <c r="G59" s="289">
        <v>2082</v>
      </c>
    </row>
    <row r="60" spans="1:7" ht="15.75">
      <c r="A60" s="340" t="s">
        <v>503</v>
      </c>
      <c r="B60" s="340"/>
      <c r="C60" s="340"/>
      <c r="D60" s="340"/>
      <c r="E60" s="340"/>
      <c r="F60" s="289">
        <v>0</v>
      </c>
      <c r="G60" s="289">
        <v>248</v>
      </c>
    </row>
    <row r="61" spans="1:7" ht="15.75">
      <c r="A61" s="329" t="s">
        <v>504</v>
      </c>
      <c r="B61" s="329"/>
      <c r="C61" s="329"/>
      <c r="D61" s="329"/>
      <c r="E61" s="329"/>
      <c r="F61" s="291">
        <f>SUM(F59:F60)</f>
        <v>2332</v>
      </c>
      <c r="G61" s="291">
        <f>SUM(G59:G60)</f>
        <v>2330</v>
      </c>
    </row>
    <row r="62" spans="1:7" ht="15.75">
      <c r="A62" s="340"/>
      <c r="B62" s="340"/>
      <c r="C62" s="340"/>
      <c r="D62" s="340"/>
      <c r="E62" s="340"/>
      <c r="F62" s="289"/>
      <c r="G62" s="289"/>
    </row>
    <row r="63" spans="1:7" ht="15.75">
      <c r="A63" s="329" t="s">
        <v>505</v>
      </c>
      <c r="B63" s="329"/>
      <c r="C63" s="329"/>
      <c r="D63" s="329"/>
      <c r="E63" s="329"/>
      <c r="F63" s="291">
        <f>F54+F58+F61</f>
        <v>3025</v>
      </c>
      <c r="G63" s="291">
        <f>G54+G58+G61</f>
        <v>6057</v>
      </c>
    </row>
    <row r="64" spans="1:7" ht="15.75">
      <c r="A64" s="340"/>
      <c r="B64" s="340"/>
      <c r="C64" s="340"/>
      <c r="D64" s="340"/>
      <c r="E64" s="340"/>
      <c r="F64" s="289"/>
      <c r="G64" s="289"/>
    </row>
    <row r="65" spans="1:7" ht="15.75">
      <c r="A65" s="329" t="s">
        <v>506</v>
      </c>
      <c r="B65" s="329"/>
      <c r="C65" s="329"/>
      <c r="D65" s="329"/>
      <c r="E65" s="329"/>
      <c r="F65" s="291">
        <v>0</v>
      </c>
      <c r="G65" s="291">
        <v>0</v>
      </c>
    </row>
    <row r="66" spans="1:7" ht="15.75">
      <c r="A66" s="340" t="s">
        <v>584</v>
      </c>
      <c r="B66" s="340"/>
      <c r="C66" s="340"/>
      <c r="D66" s="340"/>
      <c r="E66" s="340"/>
      <c r="F66" s="289">
        <v>0</v>
      </c>
      <c r="G66" s="289">
        <v>2763</v>
      </c>
    </row>
    <row r="67" spans="1:7" ht="15.75">
      <c r="A67" s="340" t="s">
        <v>507</v>
      </c>
      <c r="B67" s="340"/>
      <c r="C67" s="340"/>
      <c r="D67" s="340"/>
      <c r="E67" s="340"/>
      <c r="F67" s="289">
        <v>0</v>
      </c>
      <c r="G67" s="289">
        <v>2487</v>
      </c>
    </row>
    <row r="68" spans="1:7" ht="15.75">
      <c r="A68" s="329" t="s">
        <v>508</v>
      </c>
      <c r="B68" s="329"/>
      <c r="C68" s="329"/>
      <c r="D68" s="329"/>
      <c r="E68" s="329"/>
      <c r="F68" s="291">
        <f>SUM(F66:F67)</f>
        <v>0</v>
      </c>
      <c r="G68" s="291">
        <f>SUM(G66:G67)</f>
        <v>5250</v>
      </c>
    </row>
    <row r="69" spans="1:7" ht="15.75">
      <c r="A69" s="340"/>
      <c r="B69" s="340"/>
      <c r="C69" s="340"/>
      <c r="D69" s="340"/>
      <c r="E69" s="340"/>
      <c r="F69" s="289"/>
      <c r="G69" s="289"/>
    </row>
    <row r="70" spans="1:7" ht="15.75">
      <c r="A70" s="329" t="s">
        <v>509</v>
      </c>
      <c r="B70" s="329"/>
      <c r="C70" s="329"/>
      <c r="D70" s="329"/>
      <c r="E70" s="329"/>
      <c r="F70" s="291">
        <f>F50+F63+F65+F68</f>
        <v>2070455</v>
      </c>
      <c r="G70" s="291">
        <f>G50+G63+G65+G68</f>
        <v>2066031</v>
      </c>
    </row>
  </sheetData>
  <sheetProtection/>
  <mergeCells count="67">
    <mergeCell ref="A1:G1"/>
    <mergeCell ref="A2:G2"/>
    <mergeCell ref="A3:G3"/>
    <mergeCell ref="A4:G4"/>
    <mergeCell ref="A10:E10"/>
    <mergeCell ref="A11:E11"/>
    <mergeCell ref="A12:E12"/>
    <mergeCell ref="A13:E13"/>
    <mergeCell ref="A5:G5"/>
    <mergeCell ref="A6:G6"/>
    <mergeCell ref="A8:E8"/>
    <mergeCell ref="A9:E9"/>
    <mergeCell ref="A19:E19"/>
    <mergeCell ref="A20:E20"/>
    <mergeCell ref="A21:E21"/>
    <mergeCell ref="A22:E22"/>
    <mergeCell ref="A14:E14"/>
    <mergeCell ref="A15:E15"/>
    <mergeCell ref="A16:E16"/>
    <mergeCell ref="A17:E17"/>
    <mergeCell ref="A28:E28"/>
    <mergeCell ref="A29:E29"/>
    <mergeCell ref="A30:E30"/>
    <mergeCell ref="A23:E23"/>
    <mergeCell ref="A24:E24"/>
    <mergeCell ref="A26:E26"/>
    <mergeCell ref="A27:E27"/>
    <mergeCell ref="A37:E37"/>
    <mergeCell ref="A38:E38"/>
    <mergeCell ref="A39:E39"/>
    <mergeCell ref="A40:E40"/>
    <mergeCell ref="A33:E33"/>
    <mergeCell ref="A34:E34"/>
    <mergeCell ref="A35:E35"/>
    <mergeCell ref="A36:E36"/>
    <mergeCell ref="A48:E48"/>
    <mergeCell ref="A49:E49"/>
    <mergeCell ref="A50:E50"/>
    <mergeCell ref="A51:E51"/>
    <mergeCell ref="A43:E43"/>
    <mergeCell ref="A44:E44"/>
    <mergeCell ref="A46:E46"/>
    <mergeCell ref="A47:E47"/>
    <mergeCell ref="A58:E58"/>
    <mergeCell ref="A59:E59"/>
    <mergeCell ref="A60:E60"/>
    <mergeCell ref="A61:E61"/>
    <mergeCell ref="A52:E52"/>
    <mergeCell ref="A53:E53"/>
    <mergeCell ref="A54:E54"/>
    <mergeCell ref="A57:E57"/>
    <mergeCell ref="A68:E68"/>
    <mergeCell ref="A69:E69"/>
    <mergeCell ref="A62:E62"/>
    <mergeCell ref="A63:E63"/>
    <mergeCell ref="A64:E64"/>
    <mergeCell ref="A65:E65"/>
    <mergeCell ref="A70:E70"/>
    <mergeCell ref="A18:E18"/>
    <mergeCell ref="A31:E31"/>
    <mergeCell ref="A32:E32"/>
    <mergeCell ref="A55:E55"/>
    <mergeCell ref="A56:E56"/>
    <mergeCell ref="A45:E45"/>
    <mergeCell ref="A42:E42"/>
    <mergeCell ref="A66:E66"/>
    <mergeCell ref="A67:E6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view="pageBreakPreview" zoomScale="60" zoomScalePageLayoutView="0" workbookViewId="0" topLeftCell="A1">
      <selection activeCell="E26" sqref="E26"/>
    </sheetView>
  </sheetViews>
  <sheetFormatPr defaultColWidth="9.140625" defaultRowHeight="12.75"/>
  <cols>
    <col min="1" max="1" width="41.00390625" style="0" customWidth="1"/>
    <col min="2" max="2" width="19.00390625" style="0" customWidth="1"/>
    <col min="3" max="3" width="24.00390625" style="0" hidden="1" customWidth="1"/>
    <col min="4" max="4" width="3.28125" style="0" customWidth="1"/>
    <col min="5" max="5" width="17.7109375" style="293" customWidth="1"/>
  </cols>
  <sheetData>
    <row r="1" spans="1:5" ht="15.75" customHeight="1">
      <c r="A1" s="308" t="s">
        <v>510</v>
      </c>
      <c r="B1" s="308"/>
      <c r="C1" s="308"/>
      <c r="D1" s="308"/>
      <c r="E1" s="308"/>
    </row>
    <row r="2" spans="1:3" ht="15.75" customHeight="1">
      <c r="A2" s="309"/>
      <c r="B2" s="309"/>
      <c r="C2" s="309"/>
    </row>
    <row r="3" spans="1:5" ht="15.75" customHeight="1">
      <c r="A3" s="316" t="s">
        <v>578</v>
      </c>
      <c r="B3" s="316"/>
      <c r="C3" s="316"/>
      <c r="D3" s="316"/>
      <c r="E3" s="316"/>
    </row>
    <row r="4" spans="1:3" ht="15.75" customHeight="1">
      <c r="A4" s="284"/>
      <c r="B4" s="284"/>
      <c r="C4" s="284"/>
    </row>
    <row r="5" spans="1:5" ht="15.75" customHeight="1">
      <c r="A5" s="316" t="s">
        <v>511</v>
      </c>
      <c r="B5" s="316"/>
      <c r="C5" s="316"/>
      <c r="D5" s="316"/>
      <c r="E5" s="316"/>
    </row>
    <row r="6" spans="1:5" ht="15.75" customHeight="1">
      <c r="A6" s="351" t="s">
        <v>512</v>
      </c>
      <c r="B6" s="351"/>
      <c r="C6" s="351"/>
      <c r="D6" s="351"/>
      <c r="E6" s="351"/>
    </row>
    <row r="7" spans="1:3" ht="15.75" customHeight="1">
      <c r="A7" s="1"/>
      <c r="B7" s="1"/>
      <c r="C7" s="1"/>
    </row>
    <row r="8" spans="1:5" ht="14.25" customHeight="1">
      <c r="A8" s="352" t="s">
        <v>265</v>
      </c>
      <c r="B8" s="352"/>
      <c r="C8" s="352"/>
      <c r="D8" s="352"/>
      <c r="E8" s="352" t="s">
        <v>513</v>
      </c>
    </row>
    <row r="9" spans="1:5" ht="13.5" customHeight="1">
      <c r="A9" s="352"/>
      <c r="B9" s="352"/>
      <c r="C9" s="352"/>
      <c r="D9" s="352"/>
      <c r="E9" s="352"/>
    </row>
    <row r="10" spans="1:5" ht="15.75">
      <c r="A10" s="353" t="s">
        <v>514</v>
      </c>
      <c r="B10" s="353"/>
      <c r="C10" s="353"/>
      <c r="D10" s="353"/>
      <c r="E10" s="294" t="s">
        <v>515</v>
      </c>
    </row>
    <row r="11" spans="1:5" ht="15.75">
      <c r="A11" s="350" t="s">
        <v>516</v>
      </c>
      <c r="B11" s="350"/>
      <c r="C11" s="350"/>
      <c r="D11" s="350"/>
      <c r="E11" s="296">
        <v>151651</v>
      </c>
    </row>
    <row r="12" spans="1:5" ht="15.75">
      <c r="A12" s="340" t="s">
        <v>517</v>
      </c>
      <c r="B12" s="340"/>
      <c r="C12" s="340"/>
      <c r="D12" s="340"/>
      <c r="E12" s="296">
        <v>117702</v>
      </c>
    </row>
    <row r="13" spans="1:5" ht="15.75">
      <c r="A13" s="329" t="s">
        <v>518</v>
      </c>
      <c r="B13" s="329"/>
      <c r="C13" s="329"/>
      <c r="D13" s="329"/>
      <c r="E13" s="297">
        <f>E11-E12</f>
        <v>33949</v>
      </c>
    </row>
    <row r="14" spans="1:5" ht="15.75">
      <c r="A14" s="350" t="s">
        <v>519</v>
      </c>
      <c r="B14" s="350"/>
      <c r="C14" s="350"/>
      <c r="D14" s="350"/>
      <c r="E14" s="296">
        <v>137054</v>
      </c>
    </row>
    <row r="15" spans="1:5" ht="15.75">
      <c r="A15" s="340" t="s">
        <v>520</v>
      </c>
      <c r="B15" s="340"/>
      <c r="C15" s="340"/>
      <c r="D15" s="340"/>
      <c r="E15" s="296">
        <v>0</v>
      </c>
    </row>
    <row r="16" spans="1:5" ht="15.75">
      <c r="A16" s="329" t="s">
        <v>521</v>
      </c>
      <c r="B16" s="329"/>
      <c r="C16" s="329"/>
      <c r="D16" s="329"/>
      <c r="E16" s="297">
        <f>E14-E15</f>
        <v>137054</v>
      </c>
    </row>
    <row r="17" spans="1:5" ht="15.75">
      <c r="A17" s="329" t="s">
        <v>522</v>
      </c>
      <c r="B17" s="329"/>
      <c r="C17" s="329"/>
      <c r="D17" s="329"/>
      <c r="E17" s="297">
        <f>E13+E16</f>
        <v>171003</v>
      </c>
    </row>
    <row r="18" spans="1:5" ht="15.75">
      <c r="A18" s="340" t="s">
        <v>523</v>
      </c>
      <c r="B18" s="340"/>
      <c r="C18" s="340"/>
      <c r="D18" s="340"/>
      <c r="E18" s="296">
        <v>0</v>
      </c>
    </row>
    <row r="19" spans="1:5" ht="15.75">
      <c r="A19" s="340" t="s">
        <v>524</v>
      </c>
      <c r="B19" s="340"/>
      <c r="C19" s="340"/>
      <c r="D19" s="340"/>
      <c r="E19" s="296">
        <v>0</v>
      </c>
    </row>
    <row r="20" spans="1:5" ht="15.75">
      <c r="A20" s="329" t="s">
        <v>525</v>
      </c>
      <c r="B20" s="329"/>
      <c r="C20" s="329"/>
      <c r="D20" s="329"/>
      <c r="E20" s="297">
        <v>0</v>
      </c>
    </row>
    <row r="21" spans="1:5" ht="15.75">
      <c r="A21" s="340" t="s">
        <v>526</v>
      </c>
      <c r="B21" s="340"/>
      <c r="C21" s="340"/>
      <c r="D21" s="340"/>
      <c r="E21" s="296">
        <v>0</v>
      </c>
    </row>
    <row r="22" spans="1:5" ht="15.75">
      <c r="A22" s="340" t="s">
        <v>527</v>
      </c>
      <c r="B22" s="340"/>
      <c r="C22" s="340"/>
      <c r="D22" s="340"/>
      <c r="E22" s="296">
        <v>0</v>
      </c>
    </row>
    <row r="23" spans="1:5" ht="15.75">
      <c r="A23" s="329" t="s">
        <v>528</v>
      </c>
      <c r="B23" s="329"/>
      <c r="C23" s="329"/>
      <c r="D23" s="329"/>
      <c r="E23" s="297">
        <v>0</v>
      </c>
    </row>
    <row r="24" spans="1:5" ht="15.75">
      <c r="A24" s="329" t="s">
        <v>529</v>
      </c>
      <c r="B24" s="329"/>
      <c r="C24" s="329"/>
      <c r="D24" s="329"/>
      <c r="E24" s="297">
        <v>0</v>
      </c>
    </row>
    <row r="25" spans="1:5" ht="15.75">
      <c r="A25" s="329" t="s">
        <v>530</v>
      </c>
      <c r="B25" s="329"/>
      <c r="C25" s="329"/>
      <c r="D25" s="329"/>
      <c r="E25" s="297">
        <f>E17+E24</f>
        <v>171003</v>
      </c>
    </row>
    <row r="26" spans="1:5" ht="15.75">
      <c r="A26" s="329" t="s">
        <v>531</v>
      </c>
      <c r="B26" s="329"/>
      <c r="C26" s="329"/>
      <c r="D26" s="329"/>
      <c r="E26" s="297">
        <v>0</v>
      </c>
    </row>
    <row r="27" spans="1:5" ht="15.75">
      <c r="A27" s="329" t="s">
        <v>532</v>
      </c>
      <c r="B27" s="329"/>
      <c r="C27" s="329"/>
      <c r="D27" s="329"/>
      <c r="E27" s="297">
        <v>171003</v>
      </c>
    </row>
    <row r="28" spans="1:5" ht="15.75">
      <c r="A28" s="329" t="s">
        <v>533</v>
      </c>
      <c r="B28" s="329"/>
      <c r="C28" s="329"/>
      <c r="D28" s="329"/>
      <c r="E28" s="297">
        <v>0</v>
      </c>
    </row>
    <row r="29" spans="1:5" ht="15.75">
      <c r="A29" s="329" t="s">
        <v>534</v>
      </c>
      <c r="B29" s="329"/>
      <c r="C29" s="329"/>
      <c r="D29" s="329"/>
      <c r="E29" s="297">
        <v>0</v>
      </c>
    </row>
  </sheetData>
  <sheetProtection/>
  <mergeCells count="27">
    <mergeCell ref="A1:E1"/>
    <mergeCell ref="A2:C2"/>
    <mergeCell ref="A3:E3"/>
    <mergeCell ref="A5:E5"/>
    <mergeCell ref="A11:D11"/>
    <mergeCell ref="A12:D12"/>
    <mergeCell ref="A13:D13"/>
    <mergeCell ref="A14:D14"/>
    <mergeCell ref="A6:E6"/>
    <mergeCell ref="A8:D9"/>
    <mergeCell ref="E8:E9"/>
    <mergeCell ref="A10:D10"/>
    <mergeCell ref="A19:D19"/>
    <mergeCell ref="A20:D20"/>
    <mergeCell ref="A21:D21"/>
    <mergeCell ref="A22:D22"/>
    <mergeCell ref="A15:D15"/>
    <mergeCell ref="A16:D16"/>
    <mergeCell ref="A17:D17"/>
    <mergeCell ref="A18:D18"/>
    <mergeCell ref="A27:D27"/>
    <mergeCell ref="A28:D28"/>
    <mergeCell ref="A29:D29"/>
    <mergeCell ref="A23:D23"/>
    <mergeCell ref="A24:D24"/>
    <mergeCell ref="A25:D25"/>
    <mergeCell ref="A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zoomScalePageLayoutView="0" workbookViewId="0" topLeftCell="A19">
      <selection activeCell="E47" sqref="E47"/>
    </sheetView>
  </sheetViews>
  <sheetFormatPr defaultColWidth="9.140625" defaultRowHeight="12.75"/>
  <cols>
    <col min="4" max="4" width="36.28125" style="0" customWidth="1"/>
    <col min="5" max="5" width="18.8515625" style="0" customWidth="1"/>
  </cols>
  <sheetData>
    <row r="1" spans="1:5" ht="15.75">
      <c r="A1" s="308" t="s">
        <v>535</v>
      </c>
      <c r="B1" s="308"/>
      <c r="C1" s="308"/>
      <c r="D1" s="308"/>
      <c r="E1" s="308"/>
    </row>
    <row r="2" spans="1:5" ht="15.75">
      <c r="A2" s="309"/>
      <c r="B2" s="309"/>
      <c r="C2" s="309"/>
      <c r="E2" s="293"/>
    </row>
    <row r="3" spans="1:5" ht="15.75">
      <c r="A3" s="316" t="s">
        <v>578</v>
      </c>
      <c r="B3" s="316"/>
      <c r="C3" s="316"/>
      <c r="D3" s="316"/>
      <c r="E3" s="316"/>
    </row>
    <row r="4" spans="1:5" ht="15.75">
      <c r="A4" s="316" t="s">
        <v>536</v>
      </c>
      <c r="B4" s="316"/>
      <c r="C4" s="316"/>
      <c r="D4" s="316"/>
      <c r="E4" s="316"/>
    </row>
    <row r="5" spans="1:5" ht="15.75">
      <c r="A5" s="351" t="s">
        <v>512</v>
      </c>
      <c r="B5" s="351"/>
      <c r="C5" s="351"/>
      <c r="D5" s="351"/>
      <c r="E5" s="351"/>
    </row>
    <row r="6" spans="1:5" ht="12.75" customHeight="1">
      <c r="A6" s="352" t="s">
        <v>265</v>
      </c>
      <c r="B6" s="352"/>
      <c r="C6" s="352"/>
      <c r="D6" s="352"/>
      <c r="E6" s="352" t="s">
        <v>513</v>
      </c>
    </row>
    <row r="7" spans="1:5" ht="12.75" customHeight="1">
      <c r="A7" s="352"/>
      <c r="B7" s="352"/>
      <c r="C7" s="352"/>
      <c r="D7" s="352"/>
      <c r="E7" s="352"/>
    </row>
    <row r="8" spans="1:5" ht="15.75">
      <c r="A8" s="353" t="s">
        <v>514</v>
      </c>
      <c r="B8" s="353"/>
      <c r="C8" s="353"/>
      <c r="D8" s="353"/>
      <c r="E8" s="295" t="s">
        <v>515</v>
      </c>
    </row>
    <row r="9" spans="1:5" ht="15.75">
      <c r="A9" s="350" t="s">
        <v>537</v>
      </c>
      <c r="B9" s="350"/>
      <c r="C9" s="350"/>
      <c r="D9" s="350"/>
      <c r="E9" s="288">
        <v>50408</v>
      </c>
    </row>
    <row r="10" spans="1:5" ht="15.75">
      <c r="A10" s="340" t="s">
        <v>538</v>
      </c>
      <c r="B10" s="340"/>
      <c r="C10" s="340"/>
      <c r="D10" s="340"/>
      <c r="E10" s="288">
        <v>23519</v>
      </c>
    </row>
    <row r="11" spans="1:5" ht="15.75">
      <c r="A11" s="340" t="s">
        <v>539</v>
      </c>
      <c r="B11" s="340"/>
      <c r="C11" s="340"/>
      <c r="D11" s="340"/>
      <c r="E11" s="288">
        <v>11008</v>
      </c>
    </row>
    <row r="12" spans="1:5" ht="15.75">
      <c r="A12" s="329" t="s">
        <v>540</v>
      </c>
      <c r="B12" s="329"/>
      <c r="C12" s="329"/>
      <c r="D12" s="329"/>
      <c r="E12" s="298">
        <f>SUM(E9:E11)</f>
        <v>84935</v>
      </c>
    </row>
    <row r="13" spans="1:5" ht="15.75">
      <c r="A13" s="350" t="s">
        <v>541</v>
      </c>
      <c r="B13" s="350"/>
      <c r="C13" s="350"/>
      <c r="D13" s="350"/>
      <c r="E13" s="288"/>
    </row>
    <row r="14" spans="1:5" ht="15.75">
      <c r="A14" s="340" t="s">
        <v>542</v>
      </c>
      <c r="B14" s="340"/>
      <c r="C14" s="340"/>
      <c r="D14" s="340"/>
      <c r="E14" s="288"/>
    </row>
    <row r="15" spans="1:5" ht="15.75">
      <c r="A15" s="329" t="s">
        <v>543</v>
      </c>
      <c r="B15" s="329"/>
      <c r="C15" s="329"/>
      <c r="D15" s="329"/>
      <c r="E15" s="298">
        <f>SUM(E13:E14)</f>
        <v>0</v>
      </c>
    </row>
    <row r="16" spans="1:5" ht="15.75">
      <c r="A16" s="340" t="s">
        <v>544</v>
      </c>
      <c r="B16" s="340"/>
      <c r="C16" s="340"/>
      <c r="D16" s="340"/>
      <c r="E16" s="288">
        <v>43281</v>
      </c>
    </row>
    <row r="17" spans="1:5" ht="15.75">
      <c r="A17" s="340" t="s">
        <v>545</v>
      </c>
      <c r="B17" s="340"/>
      <c r="C17" s="340"/>
      <c r="D17" s="340"/>
      <c r="E17" s="288">
        <v>6965</v>
      </c>
    </row>
    <row r="18" spans="1:5" ht="15.75">
      <c r="A18" s="340" t="s">
        <v>546</v>
      </c>
      <c r="B18" s="340"/>
      <c r="C18" s="340"/>
      <c r="D18" s="340"/>
      <c r="E18" s="288">
        <v>222</v>
      </c>
    </row>
    <row r="19" spans="1:5" ht="15.75">
      <c r="A19" s="329" t="s">
        <v>547</v>
      </c>
      <c r="B19" s="329"/>
      <c r="C19" s="329"/>
      <c r="D19" s="329"/>
      <c r="E19" s="298">
        <f>SUM(E16:E18)</f>
        <v>50468</v>
      </c>
    </row>
    <row r="20" spans="1:5" ht="15.75">
      <c r="A20" s="340" t="s">
        <v>548</v>
      </c>
      <c r="B20" s="340"/>
      <c r="C20" s="340"/>
      <c r="D20" s="340"/>
      <c r="E20" s="288">
        <v>11808</v>
      </c>
    </row>
    <row r="21" spans="1:5" ht="15.75">
      <c r="A21" s="340" t="s">
        <v>549</v>
      </c>
      <c r="B21" s="340"/>
      <c r="C21" s="340"/>
      <c r="D21" s="340"/>
      <c r="E21" s="288">
        <v>32497</v>
      </c>
    </row>
    <row r="22" spans="1:5" ht="15.75">
      <c r="A22" s="340" t="s">
        <v>550</v>
      </c>
      <c r="B22" s="340"/>
      <c r="C22" s="340"/>
      <c r="D22" s="340"/>
      <c r="E22" s="288">
        <v>0</v>
      </c>
    </row>
    <row r="23" spans="1:5" ht="15.75">
      <c r="A23" s="340" t="s">
        <v>551</v>
      </c>
      <c r="B23" s="340"/>
      <c r="C23" s="340"/>
      <c r="D23" s="340"/>
      <c r="E23" s="288">
        <v>0</v>
      </c>
    </row>
    <row r="24" spans="1:5" ht="15.75">
      <c r="A24" s="329" t="s">
        <v>552</v>
      </c>
      <c r="B24" s="329"/>
      <c r="C24" s="329"/>
      <c r="D24" s="329"/>
      <c r="E24" s="298">
        <f>SUM(E20:E23)</f>
        <v>44305</v>
      </c>
    </row>
    <row r="25" spans="1:5" ht="15.75">
      <c r="A25" s="340" t="s">
        <v>553</v>
      </c>
      <c r="B25" s="340"/>
      <c r="C25" s="340"/>
      <c r="D25" s="340"/>
      <c r="E25" s="288">
        <v>17900</v>
      </c>
    </row>
    <row r="26" spans="1:5" ht="15.75">
      <c r="A26" s="340" t="s">
        <v>554</v>
      </c>
      <c r="B26" s="340"/>
      <c r="C26" s="340"/>
      <c r="D26" s="340"/>
      <c r="E26" s="288">
        <v>6807</v>
      </c>
    </row>
    <row r="27" spans="1:5" ht="15.75">
      <c r="A27" s="340" t="s">
        <v>555</v>
      </c>
      <c r="B27" s="340"/>
      <c r="C27" s="340"/>
      <c r="D27" s="340"/>
      <c r="E27" s="288">
        <v>4825</v>
      </c>
    </row>
    <row r="28" spans="1:5" ht="15.75">
      <c r="A28" s="329" t="s">
        <v>556</v>
      </c>
      <c r="B28" s="329"/>
      <c r="C28" s="329"/>
      <c r="D28" s="329"/>
      <c r="E28" s="298">
        <f>SUM(E25:E27)</f>
        <v>29532</v>
      </c>
    </row>
    <row r="29" spans="1:5" ht="15.75">
      <c r="A29" s="329" t="s">
        <v>557</v>
      </c>
      <c r="B29" s="329"/>
      <c r="C29" s="329"/>
      <c r="D29" s="329"/>
      <c r="E29" s="298">
        <v>42743</v>
      </c>
    </row>
    <row r="30" spans="1:5" ht="15.75">
      <c r="A30" s="329" t="s">
        <v>558</v>
      </c>
      <c r="B30" s="329"/>
      <c r="C30" s="329"/>
      <c r="D30" s="329"/>
      <c r="E30" s="298">
        <v>17278</v>
      </c>
    </row>
    <row r="31" spans="1:5" ht="15.75">
      <c r="A31" s="329" t="s">
        <v>559</v>
      </c>
      <c r="B31" s="329"/>
      <c r="C31" s="329"/>
      <c r="D31" s="329"/>
      <c r="E31" s="298">
        <f>E12+E15+E19-E24-E28-E29-E30</f>
        <v>1545</v>
      </c>
    </row>
    <row r="32" spans="1:5" ht="15.75">
      <c r="A32" s="340" t="s">
        <v>560</v>
      </c>
      <c r="B32" s="340"/>
      <c r="C32" s="340"/>
      <c r="D32" s="340"/>
      <c r="E32" s="288"/>
    </row>
    <row r="33" spans="1:5" ht="15.75">
      <c r="A33" s="340" t="s">
        <v>561</v>
      </c>
      <c r="B33" s="340"/>
      <c r="C33" s="340"/>
      <c r="D33" s="340"/>
      <c r="E33" s="288">
        <v>5274</v>
      </c>
    </row>
    <row r="34" spans="1:5" ht="15.75">
      <c r="A34" s="340" t="s">
        <v>562</v>
      </c>
      <c r="B34" s="340"/>
      <c r="C34" s="340"/>
      <c r="D34" s="340"/>
      <c r="E34" s="288"/>
    </row>
    <row r="35" spans="1:5" ht="15.75">
      <c r="A35" s="329" t="s">
        <v>563</v>
      </c>
      <c r="B35" s="329"/>
      <c r="C35" s="329"/>
      <c r="D35" s="329"/>
      <c r="E35" s="298">
        <f>SUM(E32:E34)</f>
        <v>5274</v>
      </c>
    </row>
    <row r="36" spans="1:5" ht="15.75">
      <c r="A36" s="340" t="s">
        <v>564</v>
      </c>
      <c r="B36" s="340"/>
      <c r="C36" s="340"/>
      <c r="D36" s="340"/>
      <c r="E36" s="299"/>
    </row>
    <row r="37" spans="1:5" ht="15.75">
      <c r="A37" s="340" t="s">
        <v>565</v>
      </c>
      <c r="B37" s="340"/>
      <c r="C37" s="340"/>
      <c r="D37" s="340"/>
      <c r="E37" s="299"/>
    </row>
    <row r="38" spans="1:5" ht="15.75">
      <c r="A38" s="340" t="s">
        <v>566</v>
      </c>
      <c r="B38" s="340"/>
      <c r="C38" s="340"/>
      <c r="D38" s="340"/>
      <c r="E38" s="299"/>
    </row>
    <row r="39" spans="1:5" ht="15.75">
      <c r="A39" s="329" t="s">
        <v>567</v>
      </c>
      <c r="B39" s="329"/>
      <c r="C39" s="329"/>
      <c r="D39" s="329"/>
      <c r="E39" s="298">
        <f>SUM(E36:E38)</f>
        <v>0</v>
      </c>
    </row>
    <row r="40" spans="1:5" ht="15.75">
      <c r="A40" s="329" t="s">
        <v>568</v>
      </c>
      <c r="B40" s="329"/>
      <c r="C40" s="329"/>
      <c r="D40" s="329"/>
      <c r="E40" s="298">
        <f>E35-E39</f>
        <v>5274</v>
      </c>
    </row>
    <row r="41" spans="1:5" ht="15.75">
      <c r="A41" s="329" t="s">
        <v>569</v>
      </c>
      <c r="B41" s="329"/>
      <c r="C41" s="329"/>
      <c r="D41" s="329"/>
      <c r="E41" s="298">
        <f>E31+E40</f>
        <v>6819</v>
      </c>
    </row>
    <row r="42" spans="1:5" ht="15.75">
      <c r="A42" s="340" t="s">
        <v>570</v>
      </c>
      <c r="B42" s="340"/>
      <c r="C42" s="340"/>
      <c r="D42" s="340"/>
      <c r="E42" s="288">
        <v>6557</v>
      </c>
    </row>
    <row r="43" spans="1:5" ht="15.75">
      <c r="A43" s="340" t="s">
        <v>571</v>
      </c>
      <c r="B43" s="340"/>
      <c r="C43" s="340"/>
      <c r="D43" s="340"/>
      <c r="E43" s="298">
        <v>1762</v>
      </c>
    </row>
    <row r="44" spans="1:5" ht="15.75">
      <c r="A44" s="329" t="s">
        <v>572</v>
      </c>
      <c r="B44" s="329"/>
      <c r="C44" s="329"/>
      <c r="D44" s="329"/>
      <c r="E44" s="298">
        <f>SUM(E42:E43)</f>
        <v>8319</v>
      </c>
    </row>
    <row r="45" spans="1:5" ht="15.75">
      <c r="A45" s="329" t="s">
        <v>573</v>
      </c>
      <c r="B45" s="329"/>
      <c r="C45" s="329"/>
      <c r="D45" s="329"/>
      <c r="E45" s="298">
        <v>27844</v>
      </c>
    </row>
    <row r="46" spans="1:5" ht="15.75">
      <c r="A46" s="329" t="s">
        <v>574</v>
      </c>
      <c r="B46" s="329"/>
      <c r="C46" s="329"/>
      <c r="D46" s="329"/>
      <c r="E46" s="298">
        <f>E44-E45</f>
        <v>-19525</v>
      </c>
    </row>
    <row r="47" spans="1:5" ht="15.75">
      <c r="A47" s="329" t="s">
        <v>575</v>
      </c>
      <c r="B47" s="329"/>
      <c r="C47" s="329"/>
      <c r="D47" s="329"/>
      <c r="E47" s="298">
        <f>E41+E46</f>
        <v>-12706</v>
      </c>
    </row>
  </sheetData>
  <sheetProtection/>
  <mergeCells count="47">
    <mergeCell ref="A5:E5"/>
    <mergeCell ref="A6:D7"/>
    <mergeCell ref="E6:E7"/>
    <mergeCell ref="A8:D8"/>
    <mergeCell ref="A1:E1"/>
    <mergeCell ref="A2:C2"/>
    <mergeCell ref="A3:E3"/>
    <mergeCell ref="A4:E4"/>
    <mergeCell ref="A13:D13"/>
    <mergeCell ref="A14:D14"/>
    <mergeCell ref="A15:D15"/>
    <mergeCell ref="A16:D16"/>
    <mergeCell ref="A9:D9"/>
    <mergeCell ref="A10:D10"/>
    <mergeCell ref="A11:D11"/>
    <mergeCell ref="A12:D12"/>
    <mergeCell ref="A21:D21"/>
    <mergeCell ref="A22:D22"/>
    <mergeCell ref="A23:D23"/>
    <mergeCell ref="A24:D24"/>
    <mergeCell ref="A17:D17"/>
    <mergeCell ref="A18:D18"/>
    <mergeCell ref="A19:D19"/>
    <mergeCell ref="A20:D20"/>
    <mergeCell ref="A29:D29"/>
    <mergeCell ref="A30:D30"/>
    <mergeCell ref="A31:D31"/>
    <mergeCell ref="A32:D32"/>
    <mergeCell ref="A25:D25"/>
    <mergeCell ref="A26:D26"/>
    <mergeCell ref="A27:D27"/>
    <mergeCell ref="A28:D28"/>
    <mergeCell ref="A37:D37"/>
    <mergeCell ref="A38:D38"/>
    <mergeCell ref="A39:D39"/>
    <mergeCell ref="A40:D40"/>
    <mergeCell ref="A33:D33"/>
    <mergeCell ref="A34:D34"/>
    <mergeCell ref="A35:D35"/>
    <mergeCell ref="A36:D36"/>
    <mergeCell ref="A45:D45"/>
    <mergeCell ref="A46:D46"/>
    <mergeCell ref="A47:D47"/>
    <mergeCell ref="A41:D41"/>
    <mergeCell ref="A42:D42"/>
    <mergeCell ref="A43:D43"/>
    <mergeCell ref="A44:D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3"/>
  <sheetViews>
    <sheetView view="pageBreakPreview" zoomScale="60" zoomScalePageLayoutView="0" workbookViewId="0" topLeftCell="A121">
      <selection activeCell="E30" sqref="E30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1.00390625" style="2" customWidth="1"/>
    <col min="7" max="7" width="16.421875" style="2" customWidth="1"/>
    <col min="8" max="8" width="19.8515625" style="2" customWidth="1"/>
    <col min="9" max="9" width="12.140625" style="2" customWidth="1"/>
    <col min="10" max="10" width="16.00390625" style="2" bestFit="1" customWidth="1"/>
    <col min="11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90" customWidth="1"/>
    <col min="18" max="16384" width="9.140625" style="2" customWidth="1"/>
  </cols>
  <sheetData>
    <row r="1" spans="5:17" ht="24" customHeight="1">
      <c r="E1" s="308" t="s">
        <v>577</v>
      </c>
      <c r="F1" s="308"/>
      <c r="G1" s="308"/>
      <c r="H1" s="308"/>
      <c r="I1" s="308"/>
      <c r="J1" s="308"/>
      <c r="K1" s="138"/>
      <c r="L1" s="84"/>
      <c r="M1" s="31"/>
      <c r="N1" s="31"/>
      <c r="O1" s="34"/>
      <c r="Q1" s="2"/>
    </row>
    <row r="2" spans="5:17" ht="15.75">
      <c r="E2" s="80" t="s">
        <v>335</v>
      </c>
      <c r="F2" s="73"/>
      <c r="G2" s="73"/>
      <c r="H2" s="73"/>
      <c r="I2" s="73"/>
      <c r="J2" s="73"/>
      <c r="K2" s="73"/>
      <c r="L2" s="22"/>
      <c r="M2" s="31"/>
      <c r="N2" s="31"/>
      <c r="O2" s="34"/>
      <c r="Q2" s="2"/>
    </row>
    <row r="3" spans="5:17" ht="15.75">
      <c r="E3" s="80" t="s">
        <v>262</v>
      </c>
      <c r="F3" s="73"/>
      <c r="G3" s="73"/>
      <c r="H3" s="73"/>
      <c r="I3" s="73"/>
      <c r="J3" s="73"/>
      <c r="K3" s="73"/>
      <c r="L3" s="22"/>
      <c r="M3" s="31"/>
      <c r="N3" s="31"/>
      <c r="O3" s="34"/>
      <c r="Q3" s="2"/>
    </row>
    <row r="4" spans="5:17" ht="15.75">
      <c r="E4" s="80" t="s">
        <v>413</v>
      </c>
      <c r="F4" s="73"/>
      <c r="G4" s="73"/>
      <c r="H4" s="73"/>
      <c r="I4" s="73"/>
      <c r="J4" s="73"/>
      <c r="K4" s="73"/>
      <c r="L4" s="22"/>
      <c r="M4" s="31"/>
      <c r="N4" s="31"/>
      <c r="O4" s="34"/>
      <c r="Q4" s="2"/>
    </row>
    <row r="5" spans="5:17" ht="16.5" thickBot="1">
      <c r="E5" s="14"/>
      <c r="F5" s="14"/>
      <c r="G5" s="14"/>
      <c r="H5" s="14"/>
      <c r="I5" s="14"/>
      <c r="J5" s="14"/>
      <c r="K5" s="14"/>
      <c r="L5" s="22"/>
      <c r="M5" s="31"/>
      <c r="N5" s="31"/>
      <c r="O5" s="34"/>
      <c r="Q5" s="2"/>
    </row>
    <row r="6" spans="1:17" ht="30" customHeight="1">
      <c r="A6" s="60" t="s">
        <v>414</v>
      </c>
      <c r="B6" s="61"/>
      <c r="C6" s="61"/>
      <c r="D6" s="61"/>
      <c r="E6" s="61"/>
      <c r="F6" s="61"/>
      <c r="G6" s="69" t="s">
        <v>171</v>
      </c>
      <c r="H6" s="69" t="s">
        <v>171</v>
      </c>
      <c r="I6" s="258" t="s">
        <v>415</v>
      </c>
      <c r="J6" s="258" t="s">
        <v>415</v>
      </c>
      <c r="K6" s="73"/>
      <c r="L6" s="72"/>
      <c r="M6" s="88"/>
      <c r="N6" s="72"/>
      <c r="O6" s="97"/>
      <c r="Q6" s="2"/>
    </row>
    <row r="7" spans="1:15" s="31" customFormat="1" ht="44.25" customHeight="1" thickBot="1">
      <c r="A7" s="62"/>
      <c r="B7" s="63"/>
      <c r="C7" s="63"/>
      <c r="D7" s="63"/>
      <c r="E7" s="63"/>
      <c r="F7" s="63"/>
      <c r="G7" s="70" t="s">
        <v>245</v>
      </c>
      <c r="H7" s="70" t="s">
        <v>427</v>
      </c>
      <c r="I7" s="30" t="s">
        <v>435</v>
      </c>
      <c r="J7" s="30" t="s">
        <v>436</v>
      </c>
      <c r="K7" s="73"/>
      <c r="L7" s="28"/>
      <c r="M7" s="28"/>
      <c r="N7" s="98"/>
      <c r="O7" s="99"/>
    </row>
    <row r="8" spans="1:15" s="31" customFormat="1" ht="15.75">
      <c r="A8" s="2"/>
      <c r="B8" s="2"/>
      <c r="C8" s="2"/>
      <c r="D8" s="2"/>
      <c r="E8" s="2"/>
      <c r="F8" s="2"/>
      <c r="G8" s="2"/>
      <c r="H8" s="2"/>
      <c r="I8" s="2"/>
      <c r="J8" s="71"/>
      <c r="K8" s="73"/>
      <c r="L8" s="28"/>
      <c r="M8" s="28"/>
      <c r="N8" s="28"/>
      <c r="O8" s="79"/>
    </row>
    <row r="9" spans="1:16" ht="15.75">
      <c r="A9" s="217" t="s">
        <v>30</v>
      </c>
      <c r="B9" s="218"/>
      <c r="C9" s="218"/>
      <c r="D9" s="218"/>
      <c r="E9" s="218"/>
      <c r="F9" s="218"/>
      <c r="G9" s="219">
        <f>SUM(G12+G16+G26+G30+G33+G10)</f>
        <v>21983</v>
      </c>
      <c r="H9" s="219">
        <f>SUM(H12+H16+H26+H30+H33+H10)</f>
        <v>23665</v>
      </c>
      <c r="I9" s="219">
        <f>SUM(I12+I16+I26+I30+I33+I10)</f>
        <v>13758</v>
      </c>
      <c r="J9" s="90">
        <f>I9/H9*100</f>
        <v>58.136488485104586</v>
      </c>
      <c r="N9" s="67"/>
      <c r="O9" s="67"/>
      <c r="P9" s="67"/>
    </row>
    <row r="10" spans="1:19" ht="22.5" customHeight="1">
      <c r="A10" s="27" t="s">
        <v>147</v>
      </c>
      <c r="B10" s="27"/>
      <c r="C10" s="27" t="s">
        <v>148</v>
      </c>
      <c r="D10" s="27"/>
      <c r="E10" s="27"/>
      <c r="G10" s="89">
        <f>SUM(G11)</f>
        <v>0</v>
      </c>
      <c r="H10" s="89">
        <f>SUM(H11)</f>
        <v>1602</v>
      </c>
      <c r="I10" s="89">
        <f>SUM(I11)</f>
        <v>1633</v>
      </c>
      <c r="J10" s="90"/>
      <c r="K10" s="13"/>
      <c r="N10" s="28"/>
      <c r="O10" s="28"/>
      <c r="P10" s="64"/>
      <c r="Q10" s="65"/>
      <c r="R10" s="31"/>
      <c r="S10" s="31"/>
    </row>
    <row r="11" spans="1:16" ht="15.75">
      <c r="A11" s="51"/>
      <c r="B11" s="2" t="s">
        <v>166</v>
      </c>
      <c r="D11" s="2" t="s">
        <v>167</v>
      </c>
      <c r="G11" s="89">
        <v>0</v>
      </c>
      <c r="H11" s="89">
        <v>1602</v>
      </c>
      <c r="I11" s="89">
        <v>1633</v>
      </c>
      <c r="J11" s="90"/>
      <c r="N11" s="67"/>
      <c r="O11" s="67"/>
      <c r="P11" s="67"/>
    </row>
    <row r="12" spans="1:19" ht="22.5" customHeight="1">
      <c r="A12" s="27" t="s">
        <v>280</v>
      </c>
      <c r="B12" s="27"/>
      <c r="C12" s="27" t="s">
        <v>281</v>
      </c>
      <c r="D12" s="27"/>
      <c r="E12" s="27"/>
      <c r="G12" s="89">
        <f>SUM(G13+G15)</f>
        <v>6233</v>
      </c>
      <c r="H12" s="89">
        <f>SUM(H13+H15)</f>
        <v>6233</v>
      </c>
      <c r="I12" s="89">
        <f>SUM(I13+I15)</f>
        <v>6233</v>
      </c>
      <c r="J12" s="90">
        <f aca="true" t="shared" si="0" ref="J12:J75">I12/H12*100</f>
        <v>100</v>
      </c>
      <c r="K12" s="13"/>
      <c r="N12" s="28"/>
      <c r="O12" s="28"/>
      <c r="P12" s="64"/>
      <c r="Q12" s="65"/>
      <c r="R12" s="31"/>
      <c r="S12" s="31"/>
    </row>
    <row r="13" spans="1:19" ht="15.75">
      <c r="A13" s="1"/>
      <c r="B13" s="1" t="s">
        <v>339</v>
      </c>
      <c r="C13" s="1"/>
      <c r="D13" s="1" t="s">
        <v>340</v>
      </c>
      <c r="E13" s="1"/>
      <c r="G13" s="67">
        <f>SUM(G14)</f>
        <v>0</v>
      </c>
      <c r="H13" s="67">
        <f>SUM(H14)</f>
        <v>0</v>
      </c>
      <c r="I13" s="67">
        <f>SUM(I14)</f>
        <v>0</v>
      </c>
      <c r="J13" s="90">
        <v>0</v>
      </c>
      <c r="N13" s="66"/>
      <c r="O13" s="44"/>
      <c r="P13" s="44"/>
      <c r="Q13" s="34"/>
      <c r="R13" s="31"/>
      <c r="S13" s="31"/>
    </row>
    <row r="14" spans="1:17" s="13" customFormat="1" ht="15.75">
      <c r="A14" s="1"/>
      <c r="B14" s="1"/>
      <c r="C14" s="1"/>
      <c r="D14" s="1"/>
      <c r="E14" s="1" t="s">
        <v>341</v>
      </c>
      <c r="F14" s="2"/>
      <c r="G14" s="2">
        <v>0</v>
      </c>
      <c r="H14" s="2">
        <v>0</v>
      </c>
      <c r="I14" s="2">
        <v>0</v>
      </c>
      <c r="J14" s="90">
        <v>0</v>
      </c>
      <c r="K14" s="2"/>
      <c r="Q14" s="91"/>
    </row>
    <row r="15" spans="1:17" s="13" customFormat="1" ht="15.75">
      <c r="A15" s="1"/>
      <c r="B15" s="1" t="s">
        <v>342</v>
      </c>
      <c r="C15" s="1"/>
      <c r="D15" s="1" t="s">
        <v>343</v>
      </c>
      <c r="E15" s="1"/>
      <c r="F15" s="2"/>
      <c r="G15" s="67">
        <v>6233</v>
      </c>
      <c r="H15" s="67">
        <v>6233</v>
      </c>
      <c r="I15" s="67">
        <v>6233</v>
      </c>
      <c r="J15" s="90">
        <f t="shared" si="0"/>
        <v>100</v>
      </c>
      <c r="K15" s="2"/>
      <c r="Q15" s="91"/>
    </row>
    <row r="16" spans="1:16" ht="15.75">
      <c r="A16" s="13" t="s">
        <v>186</v>
      </c>
      <c r="B16" s="13"/>
      <c r="C16" s="13" t="s">
        <v>187</v>
      </c>
      <c r="D16" s="13"/>
      <c r="E16" s="13"/>
      <c r="F16" s="13"/>
      <c r="G16" s="89">
        <f>SUM(G17+G20+G22+G23+G24+G25)</f>
        <v>6250</v>
      </c>
      <c r="H16" s="89">
        <f>SUM(H17+H20+H22+H23+H24+H25)</f>
        <v>6330</v>
      </c>
      <c r="I16" s="89">
        <f>SUM(I17+I20+I22+I23+I24+I25)</f>
        <v>5568</v>
      </c>
      <c r="J16" s="90">
        <f t="shared" si="0"/>
        <v>87.96208530805687</v>
      </c>
      <c r="N16" s="67"/>
      <c r="O16" s="67"/>
      <c r="P16" s="67"/>
    </row>
    <row r="17" spans="3:16" ht="15.75">
      <c r="C17" s="1" t="s">
        <v>329</v>
      </c>
      <c r="D17" s="1" t="s">
        <v>332</v>
      </c>
      <c r="E17" s="1"/>
      <c r="G17" s="66">
        <f>SUM(G18:G19)</f>
        <v>640</v>
      </c>
      <c r="H17" s="66">
        <f>SUM(H18:H19)</f>
        <v>720</v>
      </c>
      <c r="I17" s="66">
        <v>722</v>
      </c>
      <c r="J17" s="90">
        <f t="shared" si="0"/>
        <v>100.27777777777777</v>
      </c>
      <c r="N17" s="67"/>
      <c r="O17" s="67"/>
      <c r="P17" s="67"/>
    </row>
    <row r="18" spans="3:16" ht="15.75">
      <c r="C18" s="1"/>
      <c r="D18" s="1" t="s">
        <v>351</v>
      </c>
      <c r="E18" s="1"/>
      <c r="G18" s="2">
        <v>170</v>
      </c>
      <c r="H18" s="2">
        <v>250</v>
      </c>
      <c r="I18" s="2">
        <v>0</v>
      </c>
      <c r="J18" s="90">
        <f t="shared" si="0"/>
        <v>0</v>
      </c>
      <c r="N18" s="67"/>
      <c r="O18" s="67"/>
      <c r="P18" s="67"/>
    </row>
    <row r="19" spans="3:16" ht="15.75">
      <c r="C19" s="1"/>
      <c r="D19" s="1" t="s">
        <v>352</v>
      </c>
      <c r="E19" s="1"/>
      <c r="G19" s="2">
        <v>470</v>
      </c>
      <c r="H19" s="2">
        <v>470</v>
      </c>
      <c r="I19" s="2">
        <v>0</v>
      </c>
      <c r="J19" s="90">
        <f t="shared" si="0"/>
        <v>0</v>
      </c>
      <c r="N19" s="67"/>
      <c r="O19" s="67"/>
      <c r="P19" s="67"/>
    </row>
    <row r="20" spans="3:16" ht="15.75">
      <c r="C20" s="2" t="s">
        <v>188</v>
      </c>
      <c r="D20" s="2" t="s">
        <v>189</v>
      </c>
      <c r="G20" s="2">
        <v>700</v>
      </c>
      <c r="H20" s="2">
        <v>700</v>
      </c>
      <c r="I20" s="2">
        <v>0</v>
      </c>
      <c r="J20" s="90">
        <f t="shared" si="0"/>
        <v>0</v>
      </c>
      <c r="N20" s="67"/>
      <c r="O20" s="67"/>
      <c r="P20" s="67"/>
    </row>
    <row r="21" spans="5:16" ht="15.75">
      <c r="E21" s="2" t="s">
        <v>193</v>
      </c>
      <c r="G21" s="2">
        <v>700</v>
      </c>
      <c r="H21" s="2">
        <v>700</v>
      </c>
      <c r="I21" s="2">
        <v>0</v>
      </c>
      <c r="J21" s="90">
        <f t="shared" si="0"/>
        <v>0</v>
      </c>
      <c r="N21" s="67"/>
      <c r="O21" s="67"/>
      <c r="P21" s="67"/>
    </row>
    <row r="22" spans="3:16" ht="15.75">
      <c r="C22" s="1" t="s">
        <v>346</v>
      </c>
      <c r="D22" s="1" t="s">
        <v>347</v>
      </c>
      <c r="E22" s="1"/>
      <c r="G22" s="2">
        <v>0</v>
      </c>
      <c r="H22" s="2">
        <v>0</v>
      </c>
      <c r="I22" s="2">
        <v>0</v>
      </c>
      <c r="J22" s="90">
        <v>0</v>
      </c>
      <c r="N22" s="67"/>
      <c r="O22" s="67"/>
      <c r="P22" s="67"/>
    </row>
    <row r="23" spans="3:16" ht="15.75">
      <c r="C23" s="1" t="s">
        <v>337</v>
      </c>
      <c r="D23" s="1" t="s">
        <v>348</v>
      </c>
      <c r="E23" s="1"/>
      <c r="G23" s="66">
        <v>160</v>
      </c>
      <c r="H23" s="66">
        <v>160</v>
      </c>
      <c r="I23" s="66">
        <v>184</v>
      </c>
      <c r="J23" s="90">
        <f t="shared" si="0"/>
        <v>114.99999999999999</v>
      </c>
      <c r="N23" s="67"/>
      <c r="O23" s="67"/>
      <c r="P23" s="67"/>
    </row>
    <row r="24" spans="3:16" ht="15.75">
      <c r="C24" s="1" t="s">
        <v>190</v>
      </c>
      <c r="D24" s="1" t="s">
        <v>25</v>
      </c>
      <c r="E24" s="1"/>
      <c r="G24" s="66">
        <v>4000</v>
      </c>
      <c r="H24" s="66">
        <v>4000</v>
      </c>
      <c r="I24" s="66">
        <v>4440</v>
      </c>
      <c r="J24" s="90">
        <f t="shared" si="0"/>
        <v>111.00000000000001</v>
      </c>
      <c r="N24" s="67"/>
      <c r="O24" s="67"/>
      <c r="P24" s="67"/>
    </row>
    <row r="25" spans="3:16" ht="15.75">
      <c r="C25" s="1" t="s">
        <v>191</v>
      </c>
      <c r="D25" s="1" t="s">
        <v>192</v>
      </c>
      <c r="E25" s="1"/>
      <c r="G25" s="66">
        <v>750</v>
      </c>
      <c r="H25" s="66">
        <v>750</v>
      </c>
      <c r="I25" s="66">
        <v>222</v>
      </c>
      <c r="J25" s="90">
        <f t="shared" si="0"/>
        <v>29.599999999999998</v>
      </c>
      <c r="N25" s="67"/>
      <c r="O25" s="67"/>
      <c r="P25" s="67"/>
    </row>
    <row r="26" spans="1:16" ht="15.75">
      <c r="A26" s="13" t="s">
        <v>194</v>
      </c>
      <c r="B26" s="13"/>
      <c r="C26" s="13" t="s">
        <v>195</v>
      </c>
      <c r="D26" s="13"/>
      <c r="E26" s="13"/>
      <c r="F26" s="13"/>
      <c r="G26" s="89">
        <f>SUM(G27:G29)</f>
        <v>9000</v>
      </c>
      <c r="H26" s="89">
        <f>SUM(H27:H29)</f>
        <v>9000</v>
      </c>
      <c r="I26" s="89">
        <f>SUM(I27:I29)</f>
        <v>0</v>
      </c>
      <c r="J26" s="90">
        <f t="shared" si="0"/>
        <v>0</v>
      </c>
      <c r="N26" s="67"/>
      <c r="O26" s="67"/>
      <c r="P26" s="67"/>
    </row>
    <row r="27" spans="2:16" ht="15.75">
      <c r="B27" s="2" t="s">
        <v>196</v>
      </c>
      <c r="D27" s="2" t="s">
        <v>197</v>
      </c>
      <c r="G27" s="2">
        <v>0</v>
      </c>
      <c r="H27" s="2">
        <v>0</v>
      </c>
      <c r="I27" s="2">
        <v>0</v>
      </c>
      <c r="J27" s="90">
        <v>0</v>
      </c>
      <c r="N27" s="67"/>
      <c r="O27" s="67"/>
      <c r="P27" s="67"/>
    </row>
    <row r="28" spans="2:16" ht="15.75">
      <c r="B28" s="2" t="s">
        <v>198</v>
      </c>
      <c r="D28" s="2" t="s">
        <v>199</v>
      </c>
      <c r="G28" s="2">
        <v>9000</v>
      </c>
      <c r="H28" s="2">
        <v>9000</v>
      </c>
      <c r="I28" s="2">
        <v>0</v>
      </c>
      <c r="J28" s="90">
        <f t="shared" si="0"/>
        <v>0</v>
      </c>
      <c r="N28" s="67"/>
      <c r="O28" s="67"/>
      <c r="P28" s="67"/>
    </row>
    <row r="29" spans="2:16" ht="15.75">
      <c r="B29" s="2" t="s">
        <v>200</v>
      </c>
      <c r="D29" s="2" t="s">
        <v>201</v>
      </c>
      <c r="G29" s="2">
        <v>0</v>
      </c>
      <c r="H29" s="2">
        <v>0</v>
      </c>
      <c r="I29" s="2">
        <v>0</v>
      </c>
      <c r="J29" s="90">
        <v>0</v>
      </c>
      <c r="N29" s="67"/>
      <c r="O29" s="67"/>
      <c r="P29" s="67"/>
    </row>
    <row r="30" spans="1:16" ht="15.75">
      <c r="A30" s="13" t="s">
        <v>202</v>
      </c>
      <c r="B30" s="13"/>
      <c r="C30" s="13" t="s">
        <v>203</v>
      </c>
      <c r="D30" s="13"/>
      <c r="E30" s="13"/>
      <c r="F30" s="13"/>
      <c r="G30" s="89">
        <f aca="true" t="shared" si="1" ref="G30:I31">SUM(G31)</f>
        <v>50</v>
      </c>
      <c r="H30" s="89">
        <f t="shared" si="1"/>
        <v>50</v>
      </c>
      <c r="I30" s="89">
        <f t="shared" si="1"/>
        <v>0</v>
      </c>
      <c r="J30" s="90">
        <f t="shared" si="0"/>
        <v>0</v>
      </c>
      <c r="N30" s="67"/>
      <c r="O30" s="67"/>
      <c r="P30" s="67"/>
    </row>
    <row r="31" spans="2:16" ht="15.75">
      <c r="B31" s="2" t="s">
        <v>204</v>
      </c>
      <c r="D31" s="2" t="s">
        <v>205</v>
      </c>
      <c r="G31" s="67">
        <f t="shared" si="1"/>
        <v>50</v>
      </c>
      <c r="H31" s="67">
        <f t="shared" si="1"/>
        <v>50</v>
      </c>
      <c r="I31" s="67">
        <f t="shared" si="1"/>
        <v>0</v>
      </c>
      <c r="J31" s="90">
        <f t="shared" si="0"/>
        <v>0</v>
      </c>
      <c r="N31" s="67"/>
      <c r="O31" s="67"/>
      <c r="P31" s="67"/>
    </row>
    <row r="32" spans="5:16" ht="15.75">
      <c r="E32" s="2" t="s">
        <v>206</v>
      </c>
      <c r="G32" s="2">
        <v>50</v>
      </c>
      <c r="H32" s="2">
        <v>50</v>
      </c>
      <c r="I32" s="2">
        <v>0</v>
      </c>
      <c r="J32" s="90">
        <f t="shared" si="0"/>
        <v>0</v>
      </c>
      <c r="N32" s="67"/>
      <c r="O32" s="67"/>
      <c r="P32" s="67"/>
    </row>
    <row r="33" spans="1:16" ht="15.75">
      <c r="A33" s="27" t="s">
        <v>207</v>
      </c>
      <c r="B33" s="27"/>
      <c r="C33" s="27" t="s">
        <v>208</v>
      </c>
      <c r="D33" s="27"/>
      <c r="E33" s="27"/>
      <c r="G33" s="89">
        <f>SUM(G34:G35)</f>
        <v>450</v>
      </c>
      <c r="H33" s="89">
        <f>SUM(H34:H35)</f>
        <v>450</v>
      </c>
      <c r="I33" s="89">
        <f>SUM(I34:I35)</f>
        <v>324</v>
      </c>
      <c r="J33" s="90">
        <f t="shared" si="0"/>
        <v>72</v>
      </c>
      <c r="N33" s="67"/>
      <c r="O33" s="67"/>
      <c r="P33" s="67"/>
    </row>
    <row r="34" spans="1:16" ht="15.75">
      <c r="A34" s="1"/>
      <c r="B34" s="1" t="s">
        <v>349</v>
      </c>
      <c r="C34" s="1"/>
      <c r="D34" s="1" t="s">
        <v>350</v>
      </c>
      <c r="E34" s="1"/>
      <c r="G34" s="2">
        <v>300</v>
      </c>
      <c r="H34" s="2">
        <v>300</v>
      </c>
      <c r="I34" s="2">
        <v>324</v>
      </c>
      <c r="J34" s="90">
        <f t="shared" si="0"/>
        <v>108</v>
      </c>
      <c r="N34" s="67"/>
      <c r="O34" s="67"/>
      <c r="P34" s="67"/>
    </row>
    <row r="35" spans="1:16" ht="15.75">
      <c r="A35" s="1"/>
      <c r="B35" s="1" t="s">
        <v>258</v>
      </c>
      <c r="C35" s="1"/>
      <c r="D35" s="1" t="s">
        <v>259</v>
      </c>
      <c r="E35" s="1"/>
      <c r="F35" s="13"/>
      <c r="G35" s="2">
        <v>150</v>
      </c>
      <c r="H35" s="2">
        <v>150</v>
      </c>
      <c r="I35" s="2">
        <v>0</v>
      </c>
      <c r="J35" s="90">
        <f t="shared" si="0"/>
        <v>0</v>
      </c>
      <c r="N35" s="67"/>
      <c r="O35" s="67"/>
      <c r="P35" s="67"/>
    </row>
    <row r="36" spans="10:16" ht="15.75">
      <c r="J36" s="90"/>
      <c r="N36" s="67"/>
      <c r="O36" s="67"/>
      <c r="P36" s="67"/>
    </row>
    <row r="37" spans="1:16" ht="15.75">
      <c r="A37" s="220" t="s">
        <v>263</v>
      </c>
      <c r="B37" s="218"/>
      <c r="C37" s="218"/>
      <c r="D37" s="218"/>
      <c r="E37" s="218"/>
      <c r="F37" s="218"/>
      <c r="G37" s="219">
        <f aca="true" t="shared" si="2" ref="G37:I40">SUM(G38)</f>
        <v>137300</v>
      </c>
      <c r="H37" s="219">
        <f t="shared" si="2"/>
        <v>137300</v>
      </c>
      <c r="I37" s="219">
        <f t="shared" si="2"/>
        <v>135799</v>
      </c>
      <c r="J37" s="90">
        <f t="shared" si="0"/>
        <v>98.90677348871085</v>
      </c>
      <c r="N37" s="67"/>
      <c r="O37" s="67"/>
      <c r="P37" s="67"/>
    </row>
    <row r="38" spans="1:16" ht="15.75">
      <c r="A38" s="13" t="s">
        <v>209</v>
      </c>
      <c r="B38" s="13"/>
      <c r="C38" s="13" t="s">
        <v>210</v>
      </c>
      <c r="D38" s="13"/>
      <c r="E38" s="13"/>
      <c r="F38" s="13"/>
      <c r="G38" s="89">
        <f t="shared" si="2"/>
        <v>137300</v>
      </c>
      <c r="H38" s="89">
        <f t="shared" si="2"/>
        <v>137300</v>
      </c>
      <c r="I38" s="89">
        <f t="shared" si="2"/>
        <v>135799</v>
      </c>
      <c r="J38" s="90">
        <f t="shared" si="0"/>
        <v>98.90677348871085</v>
      </c>
      <c r="N38" s="67"/>
      <c r="O38" s="67"/>
      <c r="P38" s="67"/>
    </row>
    <row r="39" spans="2:16" ht="15.75">
      <c r="B39" s="2" t="s">
        <v>211</v>
      </c>
      <c r="D39" s="2" t="s">
        <v>212</v>
      </c>
      <c r="G39" s="67">
        <f t="shared" si="2"/>
        <v>137300</v>
      </c>
      <c r="H39" s="67">
        <f t="shared" si="2"/>
        <v>137300</v>
      </c>
      <c r="I39" s="67">
        <f t="shared" si="2"/>
        <v>135799</v>
      </c>
      <c r="J39" s="90">
        <f t="shared" si="0"/>
        <v>98.90677348871085</v>
      </c>
      <c r="N39" s="67"/>
      <c r="O39" s="67"/>
      <c r="P39" s="67"/>
    </row>
    <row r="40" spans="3:16" ht="15.75">
      <c r="C40" s="2" t="s">
        <v>213</v>
      </c>
      <c r="D40" s="2" t="s">
        <v>214</v>
      </c>
      <c r="G40" s="2">
        <f t="shared" si="2"/>
        <v>137300</v>
      </c>
      <c r="H40" s="2">
        <f t="shared" si="2"/>
        <v>137300</v>
      </c>
      <c r="I40" s="2">
        <f t="shared" si="2"/>
        <v>135799</v>
      </c>
      <c r="J40" s="90">
        <f t="shared" si="0"/>
        <v>98.90677348871085</v>
      </c>
      <c r="N40" s="67"/>
      <c r="O40" s="67"/>
      <c r="P40" s="67"/>
    </row>
    <row r="41" spans="3:16" ht="15.75">
      <c r="C41" s="2" t="s">
        <v>215</v>
      </c>
      <c r="E41" s="2" t="s">
        <v>216</v>
      </c>
      <c r="G41" s="2">
        <v>137300</v>
      </c>
      <c r="H41" s="2">
        <v>137300</v>
      </c>
      <c r="I41" s="2">
        <v>135799</v>
      </c>
      <c r="J41" s="90">
        <f t="shared" si="0"/>
        <v>98.90677348871085</v>
      </c>
      <c r="N41" s="67"/>
      <c r="O41" s="67"/>
      <c r="P41" s="67"/>
    </row>
    <row r="42" spans="10:16" ht="15.75">
      <c r="J42" s="90"/>
      <c r="N42" s="67"/>
      <c r="O42" s="67"/>
      <c r="P42" s="67"/>
    </row>
    <row r="43" spans="1:16" ht="15.75">
      <c r="A43" s="221" t="s">
        <v>244</v>
      </c>
      <c r="B43" s="218"/>
      <c r="C43" s="218"/>
      <c r="D43" s="218"/>
      <c r="E43" s="218"/>
      <c r="F43" s="218"/>
      <c r="G43" s="219">
        <f>SUM(G44)</f>
        <v>45900</v>
      </c>
      <c r="H43" s="219">
        <f>SUM(H44)</f>
        <v>50290</v>
      </c>
      <c r="I43" s="219">
        <f>SUM(I44)</f>
        <v>50261</v>
      </c>
      <c r="J43" s="90">
        <f t="shared" si="0"/>
        <v>99.94233446013125</v>
      </c>
      <c r="N43" s="67"/>
      <c r="O43" s="67"/>
      <c r="P43" s="67"/>
    </row>
    <row r="44" spans="1:16" ht="15.75">
      <c r="A44" s="13" t="s">
        <v>170</v>
      </c>
      <c r="B44" s="13"/>
      <c r="C44" s="13" t="s">
        <v>169</v>
      </c>
      <c r="D44" s="13"/>
      <c r="E44" s="13"/>
      <c r="F44" s="13"/>
      <c r="G44" s="89">
        <f>SUM(G45+G49)</f>
        <v>45900</v>
      </c>
      <c r="H44" s="89">
        <f>SUM(H45+H49)</f>
        <v>50290</v>
      </c>
      <c r="I44" s="89">
        <f>SUM(I45+I49)</f>
        <v>50261</v>
      </c>
      <c r="J44" s="90">
        <f t="shared" si="0"/>
        <v>99.94233446013125</v>
      </c>
      <c r="N44" s="67"/>
      <c r="O44" s="67"/>
      <c r="P44" s="67"/>
    </row>
    <row r="45" spans="2:16" ht="15.75">
      <c r="B45" s="2" t="s">
        <v>172</v>
      </c>
      <c r="D45" s="2" t="s">
        <v>173</v>
      </c>
      <c r="G45" s="67">
        <f>SUM(G46:G48)</f>
        <v>33800</v>
      </c>
      <c r="H45" s="67">
        <f>SUM(H46:H48)</f>
        <v>36510</v>
      </c>
      <c r="I45" s="67">
        <f>SUM(I46:I48)</f>
        <v>36508</v>
      </c>
      <c r="J45" s="90">
        <f t="shared" si="0"/>
        <v>99.99452204875377</v>
      </c>
      <c r="N45" s="67"/>
      <c r="O45" s="67"/>
      <c r="P45" s="67"/>
    </row>
    <row r="46" spans="5:16" ht="15.75">
      <c r="E46" s="2" t="s">
        <v>0</v>
      </c>
      <c r="G46" s="2">
        <v>33000</v>
      </c>
      <c r="H46" s="2">
        <v>35710</v>
      </c>
      <c r="I46" s="2">
        <v>35716</v>
      </c>
      <c r="J46" s="90">
        <f t="shared" si="0"/>
        <v>100.01680201624194</v>
      </c>
      <c r="N46" s="67"/>
      <c r="O46" s="67"/>
      <c r="P46" s="67"/>
    </row>
    <row r="47" spans="5:16" ht="15.75">
      <c r="E47" s="2" t="s">
        <v>174</v>
      </c>
      <c r="G47" s="2">
        <v>0</v>
      </c>
      <c r="H47" s="2">
        <v>0</v>
      </c>
      <c r="I47" s="2">
        <v>25</v>
      </c>
      <c r="J47" s="90">
        <v>0</v>
      </c>
      <c r="N47" s="67"/>
      <c r="O47" s="67"/>
      <c r="P47" s="67"/>
    </row>
    <row r="48" spans="1:16" ht="15.75">
      <c r="A48" s="13"/>
      <c r="B48" s="13"/>
      <c r="C48" s="13"/>
      <c r="D48" s="13"/>
      <c r="E48" s="2" t="s">
        <v>14</v>
      </c>
      <c r="G48" s="2">
        <v>800</v>
      </c>
      <c r="H48" s="2">
        <v>800</v>
      </c>
      <c r="I48" s="2">
        <v>767</v>
      </c>
      <c r="J48" s="90">
        <f t="shared" si="0"/>
        <v>95.875</v>
      </c>
      <c r="N48" s="67"/>
      <c r="O48" s="67"/>
      <c r="P48" s="67"/>
    </row>
    <row r="49" spans="1:16" ht="15.75">
      <c r="A49" s="13"/>
      <c r="B49" s="2" t="s">
        <v>175</v>
      </c>
      <c r="D49" s="2" t="s">
        <v>176</v>
      </c>
      <c r="G49" s="67">
        <f>SUM(G50+G52+G54)</f>
        <v>12100</v>
      </c>
      <c r="H49" s="67">
        <f>SUM(H50+H52+H54)</f>
        <v>13780</v>
      </c>
      <c r="I49" s="67">
        <f>SUM(I50+I52+I54)</f>
        <v>13753</v>
      </c>
      <c r="J49" s="90">
        <f t="shared" si="0"/>
        <v>99.80406386066764</v>
      </c>
      <c r="N49" s="67"/>
      <c r="O49" s="67"/>
      <c r="P49" s="67"/>
    </row>
    <row r="50" spans="1:16" ht="15.75">
      <c r="A50" s="13"/>
      <c r="C50" s="2" t="s">
        <v>183</v>
      </c>
      <c r="D50" s="2" t="s">
        <v>184</v>
      </c>
      <c r="G50" s="66">
        <f>SUM(G51)</f>
        <v>7000</v>
      </c>
      <c r="H50" s="66">
        <f>SUM(H51)</f>
        <v>8560</v>
      </c>
      <c r="I50" s="66">
        <f>SUM(I51)</f>
        <v>8559</v>
      </c>
      <c r="J50" s="90">
        <f t="shared" si="0"/>
        <v>99.98831775700936</v>
      </c>
      <c r="N50" s="67"/>
      <c r="O50" s="67"/>
      <c r="P50" s="67"/>
    </row>
    <row r="51" spans="1:16" ht="15.75">
      <c r="A51" s="13"/>
      <c r="E51" s="2" t="s">
        <v>1</v>
      </c>
      <c r="G51" s="2">
        <v>7000</v>
      </c>
      <c r="H51" s="2">
        <v>8560</v>
      </c>
      <c r="I51" s="2">
        <v>8559</v>
      </c>
      <c r="J51" s="90">
        <f t="shared" si="0"/>
        <v>99.98831775700936</v>
      </c>
      <c r="N51" s="67"/>
      <c r="O51" s="67"/>
      <c r="P51" s="67"/>
    </row>
    <row r="52" spans="1:16" ht="15.75">
      <c r="A52" s="13"/>
      <c r="C52" s="2" t="s">
        <v>177</v>
      </c>
      <c r="D52" s="2" t="s">
        <v>178</v>
      </c>
      <c r="G52" s="2">
        <f>SUM(G53)</f>
        <v>2400</v>
      </c>
      <c r="H52" s="2">
        <f>SUM(H53)</f>
        <v>2450</v>
      </c>
      <c r="I52" s="2">
        <f>SUM(I53)</f>
        <v>2449</v>
      </c>
      <c r="J52" s="90">
        <f t="shared" si="0"/>
        <v>99.95918367346938</v>
      </c>
      <c r="N52" s="67"/>
      <c r="O52" s="67"/>
      <c r="P52" s="67"/>
    </row>
    <row r="53" spans="1:16" ht="15.75">
      <c r="A53" s="13"/>
      <c r="E53" s="2" t="s">
        <v>179</v>
      </c>
      <c r="G53" s="2">
        <v>2400</v>
      </c>
      <c r="H53" s="2">
        <v>2450</v>
      </c>
      <c r="I53" s="2">
        <v>2449</v>
      </c>
      <c r="J53" s="90">
        <f t="shared" si="0"/>
        <v>99.95918367346938</v>
      </c>
      <c r="N53" s="67"/>
      <c r="O53" s="67"/>
      <c r="P53" s="67"/>
    </row>
    <row r="54" spans="1:16" ht="15.75">
      <c r="A54" s="13"/>
      <c r="C54" s="2" t="s">
        <v>180</v>
      </c>
      <c r="D54" s="2" t="s">
        <v>181</v>
      </c>
      <c r="G54" s="2">
        <f>SUM(G55:G57)</f>
        <v>2700</v>
      </c>
      <c r="H54" s="2">
        <f>SUM(H55:H57)</f>
        <v>2770</v>
      </c>
      <c r="I54" s="2">
        <f>SUM(I55:I58)</f>
        <v>2745</v>
      </c>
      <c r="J54" s="90">
        <f t="shared" si="0"/>
        <v>99.09747292418773</v>
      </c>
      <c r="N54" s="67"/>
      <c r="O54" s="67"/>
      <c r="P54" s="67"/>
    </row>
    <row r="55" spans="1:16" ht="15.75">
      <c r="A55" s="13"/>
      <c r="E55" s="2" t="s">
        <v>185</v>
      </c>
      <c r="G55" s="2">
        <v>2000</v>
      </c>
      <c r="H55" s="2">
        <v>2000</v>
      </c>
      <c r="I55" s="2">
        <v>1869</v>
      </c>
      <c r="J55" s="90">
        <f t="shared" si="0"/>
        <v>93.45</v>
      </c>
      <c r="N55" s="67"/>
      <c r="O55" s="67"/>
      <c r="P55" s="67"/>
    </row>
    <row r="56" spans="1:16" ht="15.75">
      <c r="A56" s="13"/>
      <c r="E56" s="2" t="s">
        <v>331</v>
      </c>
      <c r="G56" s="2">
        <v>500</v>
      </c>
      <c r="H56" s="2">
        <v>570</v>
      </c>
      <c r="I56" s="2">
        <v>657</v>
      </c>
      <c r="J56" s="90">
        <f t="shared" si="0"/>
        <v>115.26315789473685</v>
      </c>
      <c r="N56" s="67"/>
      <c r="O56" s="67"/>
      <c r="P56" s="67"/>
    </row>
    <row r="57" spans="5:16" ht="15.75">
      <c r="E57" s="2" t="s">
        <v>182</v>
      </c>
      <c r="G57" s="2">
        <v>200</v>
      </c>
      <c r="H57" s="2">
        <v>200</v>
      </c>
      <c r="I57" s="2">
        <v>219</v>
      </c>
      <c r="J57" s="90">
        <f t="shared" si="0"/>
        <v>109.5</v>
      </c>
      <c r="N57" s="67"/>
      <c r="O57" s="67"/>
      <c r="P57" s="67"/>
    </row>
    <row r="58" spans="5:16" ht="15.75">
      <c r="E58" s="2" t="s">
        <v>416</v>
      </c>
      <c r="G58" s="2">
        <v>0</v>
      </c>
      <c r="H58" s="2">
        <v>0</v>
      </c>
      <c r="I58" s="2">
        <v>0</v>
      </c>
      <c r="J58" s="90">
        <v>0</v>
      </c>
      <c r="N58" s="67"/>
      <c r="O58" s="67"/>
      <c r="P58" s="67"/>
    </row>
    <row r="59" spans="1:16" ht="15.75">
      <c r="A59" s="221" t="s">
        <v>219</v>
      </c>
      <c r="B59" s="222"/>
      <c r="C59" s="222"/>
      <c r="D59" s="222"/>
      <c r="E59" s="223"/>
      <c r="F59" s="223"/>
      <c r="G59" s="224">
        <f>SUM(G60+G67)</f>
        <v>3605</v>
      </c>
      <c r="H59" s="224">
        <f>SUM(H60+H67)</f>
        <v>5400</v>
      </c>
      <c r="I59" s="224">
        <f>SUM(I60+I67)</f>
        <v>6152</v>
      </c>
      <c r="J59" s="90">
        <f t="shared" si="0"/>
        <v>113.92592592592592</v>
      </c>
      <c r="N59" s="67"/>
      <c r="O59" s="67"/>
      <c r="P59" s="67"/>
    </row>
    <row r="60" spans="1:16" ht="15.75">
      <c r="A60" s="13" t="s">
        <v>186</v>
      </c>
      <c r="B60" s="13"/>
      <c r="C60" s="13" t="s">
        <v>187</v>
      </c>
      <c r="D60" s="13"/>
      <c r="E60" s="13"/>
      <c r="F60" s="13"/>
      <c r="G60" s="89">
        <f>SUM(G62+G65+G61)</f>
        <v>3605</v>
      </c>
      <c r="H60" s="89">
        <f>SUM(H62+H65+H61)</f>
        <v>5400</v>
      </c>
      <c r="I60" s="89">
        <f>SUM(I62+I65+I61+I66)</f>
        <v>6002</v>
      </c>
      <c r="J60" s="90">
        <f t="shared" si="0"/>
        <v>111.14814814814815</v>
      </c>
      <c r="N60" s="67"/>
      <c r="O60" s="67"/>
      <c r="P60" s="67"/>
    </row>
    <row r="61" spans="1:16" ht="15.75">
      <c r="A61" s="13"/>
      <c r="B61" s="13"/>
      <c r="C61" s="2" t="s">
        <v>329</v>
      </c>
      <c r="D61" s="2" t="s">
        <v>332</v>
      </c>
      <c r="F61" s="13"/>
      <c r="G61" s="2">
        <v>50</v>
      </c>
      <c r="H61" s="2">
        <v>1230</v>
      </c>
      <c r="I61" s="2">
        <v>1223</v>
      </c>
      <c r="J61" s="90">
        <f t="shared" si="0"/>
        <v>99.43089430894308</v>
      </c>
      <c r="N61" s="67"/>
      <c r="O61" s="67"/>
      <c r="P61" s="67"/>
    </row>
    <row r="62" spans="3:16" ht="15.75">
      <c r="C62" s="2" t="s">
        <v>188</v>
      </c>
      <c r="D62" s="2" t="s">
        <v>189</v>
      </c>
      <c r="G62" s="66">
        <f>SUM(G63:G64)</f>
        <v>3155</v>
      </c>
      <c r="H62" s="66">
        <f>SUM(H63:H64)</f>
        <v>3770</v>
      </c>
      <c r="I62" s="66">
        <f>SUM(I63:I64)</f>
        <v>4430</v>
      </c>
      <c r="J62" s="90">
        <f t="shared" si="0"/>
        <v>117.50663129973475</v>
      </c>
      <c r="N62" s="67"/>
      <c r="O62" s="67"/>
      <c r="P62" s="67"/>
    </row>
    <row r="63" spans="5:17" ht="15.75">
      <c r="E63" s="2" t="s">
        <v>193</v>
      </c>
      <c r="G63" s="2">
        <v>1955</v>
      </c>
      <c r="H63" s="2">
        <v>2570</v>
      </c>
      <c r="I63" s="2">
        <v>4430</v>
      </c>
      <c r="J63" s="90">
        <f t="shared" si="0"/>
        <v>172.37354085603113</v>
      </c>
      <c r="K63" s="34"/>
      <c r="Q63" s="2"/>
    </row>
    <row r="64" spans="5:16" ht="15.75">
      <c r="E64" s="2" t="s">
        <v>333</v>
      </c>
      <c r="G64" s="2">
        <v>1200</v>
      </c>
      <c r="H64" s="2">
        <v>1200</v>
      </c>
      <c r="I64" s="2">
        <v>0</v>
      </c>
      <c r="J64" s="90">
        <f t="shared" si="0"/>
        <v>0</v>
      </c>
      <c r="N64" s="67"/>
      <c r="O64" s="67"/>
      <c r="P64" s="67"/>
    </row>
    <row r="65" spans="3:16" ht="15.75">
      <c r="C65" s="2" t="s">
        <v>191</v>
      </c>
      <c r="D65" s="2" t="s">
        <v>192</v>
      </c>
      <c r="G65" s="66">
        <v>400</v>
      </c>
      <c r="H65" s="66">
        <v>400</v>
      </c>
      <c r="I65" s="66">
        <v>0</v>
      </c>
      <c r="J65" s="90">
        <f t="shared" si="0"/>
        <v>0</v>
      </c>
      <c r="N65" s="67"/>
      <c r="O65" s="67"/>
      <c r="P65" s="67"/>
    </row>
    <row r="66" spans="4:16" ht="15.75">
      <c r="D66" s="2" t="s">
        <v>417</v>
      </c>
      <c r="G66" s="2">
        <v>0</v>
      </c>
      <c r="H66" s="2">
        <v>0</v>
      </c>
      <c r="I66" s="2">
        <v>349</v>
      </c>
      <c r="J66" s="90">
        <v>0</v>
      </c>
      <c r="N66" s="67"/>
      <c r="O66" s="67"/>
      <c r="P66" s="67"/>
    </row>
    <row r="67" spans="1:16" ht="15.75">
      <c r="A67" s="13" t="s">
        <v>202</v>
      </c>
      <c r="B67" s="13"/>
      <c r="C67" s="13" t="s">
        <v>203</v>
      </c>
      <c r="D67" s="13"/>
      <c r="E67" s="13"/>
      <c r="F67" s="13"/>
      <c r="G67" s="89">
        <f aca="true" t="shared" si="3" ref="G67:I68">SUM(G68)</f>
        <v>0</v>
      </c>
      <c r="H67" s="89">
        <f t="shared" si="3"/>
        <v>0</v>
      </c>
      <c r="I67" s="89">
        <f t="shared" si="3"/>
        <v>150</v>
      </c>
      <c r="J67" s="90">
        <v>0</v>
      </c>
      <c r="N67" s="67"/>
      <c r="O67" s="67"/>
      <c r="P67" s="67"/>
    </row>
    <row r="68" spans="2:16" ht="15.75">
      <c r="B68" s="2" t="s">
        <v>204</v>
      </c>
      <c r="D68" s="2" t="s">
        <v>205</v>
      </c>
      <c r="G68" s="67">
        <f t="shared" si="3"/>
        <v>0</v>
      </c>
      <c r="H68" s="67">
        <f t="shared" si="3"/>
        <v>0</v>
      </c>
      <c r="I68" s="67">
        <v>150</v>
      </c>
      <c r="J68" s="90">
        <v>0</v>
      </c>
      <c r="N68" s="67"/>
      <c r="O68" s="67"/>
      <c r="P68" s="67"/>
    </row>
    <row r="69" spans="10:16" ht="15.75">
      <c r="J69" s="90"/>
      <c r="N69" s="67"/>
      <c r="O69" s="67"/>
      <c r="P69" s="67"/>
    </row>
    <row r="70" spans="1:16" ht="15.75">
      <c r="A70" s="221" t="s">
        <v>246</v>
      </c>
      <c r="B70" s="218"/>
      <c r="C70" s="218"/>
      <c r="D70" s="218"/>
      <c r="E70" s="218"/>
      <c r="F70" s="218"/>
      <c r="G70" s="219">
        <f>SUM(G71)</f>
        <v>28007</v>
      </c>
      <c r="H70" s="219">
        <f>SUM(H71+H95+H97)</f>
        <v>49166</v>
      </c>
      <c r="I70" s="219">
        <f>SUM(I71+I95+I97)</f>
        <v>44536</v>
      </c>
      <c r="J70" s="90">
        <f t="shared" si="0"/>
        <v>90.58292315828011</v>
      </c>
      <c r="N70" s="67"/>
      <c r="O70" s="67"/>
      <c r="P70" s="67"/>
    </row>
    <row r="71" spans="1:16" ht="15.75">
      <c r="A71" s="13" t="s">
        <v>147</v>
      </c>
      <c r="B71" s="13"/>
      <c r="C71" s="13" t="s">
        <v>148</v>
      </c>
      <c r="D71" s="13"/>
      <c r="G71" s="89">
        <f>SUM(G72+G91+G93)</f>
        <v>28007</v>
      </c>
      <c r="H71" s="89">
        <f>SUM(H72+H91+H93)</f>
        <v>37911</v>
      </c>
      <c r="I71" s="89">
        <f>SUM(I72+I91+I93)</f>
        <v>33281</v>
      </c>
      <c r="J71" s="90">
        <f t="shared" si="0"/>
        <v>87.78718577721506</v>
      </c>
      <c r="N71" s="67"/>
      <c r="O71" s="67"/>
      <c r="P71" s="67"/>
    </row>
    <row r="72" spans="2:16" ht="15.75">
      <c r="B72" s="2" t="s">
        <v>149</v>
      </c>
      <c r="D72" s="2" t="s">
        <v>150</v>
      </c>
      <c r="G72" s="67">
        <f>SUM(G73+G81+G82+G85+G87+G90)</f>
        <v>27047</v>
      </c>
      <c r="H72" s="67">
        <f>SUM(H73+H81+H82+H85+H87+H90)</f>
        <v>33281</v>
      </c>
      <c r="I72" s="67">
        <f>SUM(I73+I81+I82+I85+I87+I90)</f>
        <v>33281</v>
      </c>
      <c r="J72" s="90">
        <f t="shared" si="0"/>
        <v>100</v>
      </c>
      <c r="N72" s="67"/>
      <c r="O72" s="67"/>
      <c r="P72" s="67"/>
    </row>
    <row r="73" spans="1:16" ht="15.75">
      <c r="A73" s="13"/>
      <c r="B73" s="13"/>
      <c r="C73" s="2" t="s">
        <v>151</v>
      </c>
      <c r="D73" s="2" t="s">
        <v>152</v>
      </c>
      <c r="G73" s="2">
        <f>SUM(G74+G79+G80)</f>
        <v>20884</v>
      </c>
      <c r="H73" s="2">
        <f>SUM(H74+H79+H80)</f>
        <v>20884</v>
      </c>
      <c r="I73" s="2">
        <v>20884</v>
      </c>
      <c r="J73" s="90">
        <f t="shared" si="0"/>
        <v>100</v>
      </c>
      <c r="N73" s="67"/>
      <c r="O73" s="67"/>
      <c r="P73" s="67"/>
    </row>
    <row r="74" spans="1:16" ht="15.75">
      <c r="A74" s="13"/>
      <c r="B74" s="13"/>
      <c r="E74" s="2" t="s">
        <v>247</v>
      </c>
      <c r="G74" s="67">
        <f>SUM(G75:G78)</f>
        <v>17278</v>
      </c>
      <c r="H74" s="67">
        <f>SUM(H75:H78)</f>
        <v>17278</v>
      </c>
      <c r="I74" s="67">
        <f>SUM(I75:I78)</f>
        <v>8222</v>
      </c>
      <c r="J74" s="90">
        <f t="shared" si="0"/>
        <v>47.5865262183123</v>
      </c>
      <c r="N74" s="67"/>
      <c r="O74" s="67"/>
      <c r="P74" s="67"/>
    </row>
    <row r="75" spans="1:16" ht="15.75">
      <c r="A75" s="13"/>
      <c r="B75" s="13"/>
      <c r="E75" s="92" t="s">
        <v>249</v>
      </c>
      <c r="G75" s="2">
        <v>3539</v>
      </c>
      <c r="H75" s="2">
        <v>3539</v>
      </c>
      <c r="I75" s="2">
        <v>1770</v>
      </c>
      <c r="J75" s="90">
        <f t="shared" si="0"/>
        <v>50.01412828482622</v>
      </c>
      <c r="N75" s="67"/>
      <c r="O75" s="67"/>
      <c r="P75" s="67"/>
    </row>
    <row r="76" spans="1:16" ht="15.75">
      <c r="A76" s="13"/>
      <c r="B76" s="13"/>
      <c r="E76" s="92" t="s">
        <v>250</v>
      </c>
      <c r="G76" s="2">
        <v>8808</v>
      </c>
      <c r="H76" s="2">
        <v>8808</v>
      </c>
      <c r="I76" s="2">
        <v>3987</v>
      </c>
      <c r="J76" s="90">
        <f aca="true" t="shared" si="4" ref="J76:J149">I76/H76*100</f>
        <v>45.265667574931875</v>
      </c>
      <c r="N76" s="67"/>
      <c r="O76" s="67"/>
      <c r="P76" s="67"/>
    </row>
    <row r="77" spans="1:16" ht="15.75">
      <c r="A77" s="13"/>
      <c r="B77" s="13"/>
      <c r="E77" s="92" t="s">
        <v>251</v>
      </c>
      <c r="G77" s="2">
        <v>100</v>
      </c>
      <c r="H77" s="2">
        <v>100</v>
      </c>
      <c r="I77" s="2">
        <v>50</v>
      </c>
      <c r="J77" s="90">
        <f t="shared" si="4"/>
        <v>50</v>
      </c>
      <c r="N77" s="67"/>
      <c r="O77" s="67"/>
      <c r="P77" s="67"/>
    </row>
    <row r="78" spans="1:16" ht="15.75">
      <c r="A78" s="13"/>
      <c r="B78" s="13"/>
      <c r="E78" s="92" t="s">
        <v>252</v>
      </c>
      <c r="G78" s="2">
        <v>4831</v>
      </c>
      <c r="H78" s="2">
        <v>4831</v>
      </c>
      <c r="I78" s="2">
        <v>2415</v>
      </c>
      <c r="J78" s="90">
        <f t="shared" si="4"/>
        <v>49.989650175947006</v>
      </c>
      <c r="N78" s="67"/>
      <c r="O78" s="67"/>
      <c r="P78" s="67"/>
    </row>
    <row r="79" spans="1:19" ht="22.5" customHeight="1">
      <c r="A79" s="13"/>
      <c r="B79" s="13"/>
      <c r="E79" s="92" t="s">
        <v>248</v>
      </c>
      <c r="G79" s="2">
        <v>3287</v>
      </c>
      <c r="H79" s="2">
        <v>3287</v>
      </c>
      <c r="I79" s="2">
        <v>1643</v>
      </c>
      <c r="J79" s="90">
        <f t="shared" si="4"/>
        <v>49.98478856099787</v>
      </c>
      <c r="K79" s="13"/>
      <c r="N79" s="28"/>
      <c r="O79" s="28"/>
      <c r="P79" s="64"/>
      <c r="Q79" s="65"/>
      <c r="R79" s="31"/>
      <c r="S79" s="31"/>
    </row>
    <row r="80" spans="1:19" ht="15.75">
      <c r="A80" s="13"/>
      <c r="B80" s="13"/>
      <c r="E80" s="2" t="s">
        <v>253</v>
      </c>
      <c r="G80" s="2">
        <v>319</v>
      </c>
      <c r="H80" s="2">
        <v>319</v>
      </c>
      <c r="I80" s="2">
        <v>159</v>
      </c>
      <c r="J80" s="90">
        <f t="shared" si="4"/>
        <v>49.843260188087775</v>
      </c>
      <c r="N80" s="66"/>
      <c r="O80" s="44"/>
      <c r="P80" s="44"/>
      <c r="Q80" s="34"/>
      <c r="R80" s="31"/>
      <c r="S80" s="31"/>
    </row>
    <row r="81" spans="1:17" s="13" customFormat="1" ht="15.75">
      <c r="A81" s="2"/>
      <c r="B81" s="2"/>
      <c r="C81" s="2" t="s">
        <v>153</v>
      </c>
      <c r="D81" s="2" t="s">
        <v>154</v>
      </c>
      <c r="E81" s="2"/>
      <c r="F81" s="2"/>
      <c r="G81" s="2">
        <v>0</v>
      </c>
      <c r="H81" s="2">
        <v>0</v>
      </c>
      <c r="I81" s="2">
        <v>0</v>
      </c>
      <c r="J81" s="90">
        <v>0</v>
      </c>
      <c r="K81" s="2"/>
      <c r="Q81" s="91"/>
    </row>
    <row r="82" spans="1:17" s="13" customFormat="1" ht="15.75">
      <c r="A82" s="2"/>
      <c r="B82" s="2"/>
      <c r="C82" s="2" t="s">
        <v>155</v>
      </c>
      <c r="D82" s="24" t="s">
        <v>156</v>
      </c>
      <c r="E82" s="2"/>
      <c r="F82" s="2"/>
      <c r="G82" s="67">
        <f>SUM(G83:G84)</f>
        <v>3100</v>
      </c>
      <c r="H82" s="67">
        <f>SUM(H83:H84)</f>
        <v>3578</v>
      </c>
      <c r="I82" s="67">
        <f>SUM(I83:I84)</f>
        <v>3578</v>
      </c>
      <c r="J82" s="90">
        <f t="shared" si="4"/>
        <v>100</v>
      </c>
      <c r="K82" s="2"/>
      <c r="Q82" s="91"/>
    </row>
    <row r="83" spans="1:17" s="13" customFormat="1" ht="15.75">
      <c r="A83" s="2"/>
      <c r="B83" s="2"/>
      <c r="C83" s="2"/>
      <c r="D83" s="24"/>
      <c r="E83" s="2" t="s">
        <v>254</v>
      </c>
      <c r="F83" s="2"/>
      <c r="G83" s="2">
        <v>2500</v>
      </c>
      <c r="H83" s="2">
        <v>2500</v>
      </c>
      <c r="I83" s="2">
        <v>2500</v>
      </c>
      <c r="J83" s="90">
        <f t="shared" si="4"/>
        <v>100</v>
      </c>
      <c r="K83" s="2"/>
      <c r="Q83" s="91"/>
    </row>
    <row r="84" spans="1:17" s="13" customFormat="1" ht="15.75">
      <c r="A84" s="2"/>
      <c r="B84" s="2"/>
      <c r="C84" s="2"/>
      <c r="D84" s="24"/>
      <c r="E84" s="2" t="s">
        <v>24</v>
      </c>
      <c r="F84" s="2"/>
      <c r="G84" s="2">
        <v>600</v>
      </c>
      <c r="H84" s="2">
        <v>1078</v>
      </c>
      <c r="I84" s="2">
        <v>1078</v>
      </c>
      <c r="J84" s="90">
        <f t="shared" si="4"/>
        <v>100</v>
      </c>
      <c r="K84" s="2"/>
      <c r="Q84" s="91"/>
    </row>
    <row r="85" spans="1:17" s="13" customFormat="1" ht="15.75">
      <c r="A85" s="2"/>
      <c r="B85" s="2"/>
      <c r="C85" s="2" t="s">
        <v>157</v>
      </c>
      <c r="D85" s="2" t="s">
        <v>158</v>
      </c>
      <c r="E85" s="2"/>
      <c r="F85" s="2"/>
      <c r="G85" s="2">
        <f>SUM(G86)</f>
        <v>643</v>
      </c>
      <c r="H85" s="2">
        <f>SUM(H86)</f>
        <v>643</v>
      </c>
      <c r="I85" s="2">
        <f>SUM(I86)</f>
        <v>643</v>
      </c>
      <c r="J85" s="90">
        <f t="shared" si="4"/>
        <v>100</v>
      </c>
      <c r="K85" s="2"/>
      <c r="Q85" s="91"/>
    </row>
    <row r="86" spans="1:17" s="13" customFormat="1" ht="15.75">
      <c r="A86" s="2"/>
      <c r="B86" s="2"/>
      <c r="C86" s="2"/>
      <c r="D86" s="2"/>
      <c r="E86" s="2" t="s">
        <v>27</v>
      </c>
      <c r="F86" s="2"/>
      <c r="G86" s="2">
        <v>643</v>
      </c>
      <c r="H86" s="2">
        <v>643</v>
      </c>
      <c r="I86" s="2">
        <v>643</v>
      </c>
      <c r="J86" s="90">
        <f t="shared" si="4"/>
        <v>100</v>
      </c>
      <c r="K86" s="2"/>
      <c r="Q86" s="91"/>
    </row>
    <row r="87" spans="1:17" s="13" customFormat="1" ht="15.75">
      <c r="A87" s="2"/>
      <c r="B87" s="2"/>
      <c r="C87" s="2" t="s">
        <v>159</v>
      </c>
      <c r="D87" s="2" t="s">
        <v>160</v>
      </c>
      <c r="E87" s="2"/>
      <c r="F87" s="2"/>
      <c r="G87" s="2">
        <f>SUM(G88:G89)</f>
        <v>2420</v>
      </c>
      <c r="H87" s="2">
        <f>SUM(H88:H89)</f>
        <v>7070</v>
      </c>
      <c r="I87" s="2">
        <f>SUM(I88:I89)</f>
        <v>7070</v>
      </c>
      <c r="J87" s="90">
        <f t="shared" si="4"/>
        <v>100</v>
      </c>
      <c r="K87" s="2"/>
      <c r="Q87" s="91"/>
    </row>
    <row r="88" spans="1:17" s="13" customFormat="1" ht="15.75">
      <c r="A88" s="2"/>
      <c r="B88" s="2"/>
      <c r="C88" s="2"/>
      <c r="D88" s="2"/>
      <c r="E88" s="2" t="s">
        <v>20</v>
      </c>
      <c r="F88" s="2"/>
      <c r="G88" s="2">
        <v>2297</v>
      </c>
      <c r="H88" s="2">
        <v>6947</v>
      </c>
      <c r="I88" s="2">
        <v>6947</v>
      </c>
      <c r="J88" s="90">
        <f t="shared" si="4"/>
        <v>100</v>
      </c>
      <c r="K88" s="2"/>
      <c r="Q88" s="91"/>
    </row>
    <row r="89" spans="5:16" ht="15.75">
      <c r="E89" s="2" t="s">
        <v>257</v>
      </c>
      <c r="G89" s="2">
        <v>123</v>
      </c>
      <c r="H89" s="2">
        <v>123</v>
      </c>
      <c r="I89" s="2">
        <v>123</v>
      </c>
      <c r="J89" s="90">
        <f t="shared" si="4"/>
        <v>100</v>
      </c>
      <c r="N89" s="67"/>
      <c r="O89" s="67"/>
      <c r="P89" s="67"/>
    </row>
    <row r="90" spans="3:16" ht="15.75" customHeight="1">
      <c r="C90" s="2" t="s">
        <v>161</v>
      </c>
      <c r="D90" s="2" t="s">
        <v>162</v>
      </c>
      <c r="G90" s="2">
        <v>0</v>
      </c>
      <c r="H90" s="2">
        <v>1106</v>
      </c>
      <c r="I90" s="2">
        <v>1106</v>
      </c>
      <c r="J90" s="90">
        <v>0</v>
      </c>
      <c r="N90" s="67"/>
      <c r="O90" s="67"/>
      <c r="P90" s="67"/>
    </row>
    <row r="91" spans="2:16" ht="15.75" customHeight="1">
      <c r="B91" s="2" t="s">
        <v>163</v>
      </c>
      <c r="D91" s="2" t="s">
        <v>164</v>
      </c>
      <c r="G91" s="67">
        <f>SUM(G92)</f>
        <v>0</v>
      </c>
      <c r="H91" s="67">
        <f>SUM(H92)</f>
        <v>0</v>
      </c>
      <c r="I91" s="67">
        <f>SUM(I92)</f>
        <v>0</v>
      </c>
      <c r="J91" s="90">
        <v>0</v>
      </c>
      <c r="N91" s="67"/>
      <c r="O91" s="67"/>
      <c r="P91" s="67"/>
    </row>
    <row r="92" spans="5:16" ht="15.75" customHeight="1">
      <c r="E92" s="2" t="s">
        <v>165</v>
      </c>
      <c r="F92" s="93"/>
      <c r="G92" s="2">
        <v>0</v>
      </c>
      <c r="H92" s="2">
        <v>0</v>
      </c>
      <c r="I92" s="2">
        <v>0</v>
      </c>
      <c r="J92" s="90">
        <v>0</v>
      </c>
      <c r="N92" s="67"/>
      <c r="O92" s="67"/>
      <c r="P92" s="67"/>
    </row>
    <row r="93" spans="2:16" ht="15.75">
      <c r="B93" s="2" t="s">
        <v>166</v>
      </c>
      <c r="D93" s="2" t="s">
        <v>167</v>
      </c>
      <c r="G93" s="67">
        <f>SUM(G94)</f>
        <v>960</v>
      </c>
      <c r="H93" s="67">
        <f>SUM(H94)</f>
        <v>4630</v>
      </c>
      <c r="I93" s="67">
        <f>SUM(I94)</f>
        <v>0</v>
      </c>
      <c r="J93" s="90">
        <v>0</v>
      </c>
      <c r="N93" s="67"/>
      <c r="O93" s="67"/>
      <c r="P93" s="67"/>
    </row>
    <row r="94" spans="5:16" ht="15.75">
      <c r="E94" s="2" t="s">
        <v>168</v>
      </c>
      <c r="G94" s="2">
        <v>960</v>
      </c>
      <c r="H94" s="2">
        <v>4630</v>
      </c>
      <c r="I94" s="2">
        <v>0</v>
      </c>
      <c r="J94" s="90">
        <v>0</v>
      </c>
      <c r="N94" s="67"/>
      <c r="O94" s="67"/>
      <c r="P94" s="67"/>
    </row>
    <row r="95" spans="1:16" ht="15.75">
      <c r="A95" s="13" t="s">
        <v>280</v>
      </c>
      <c r="B95" s="13"/>
      <c r="C95" s="13" t="s">
        <v>281</v>
      </c>
      <c r="D95" s="13"/>
      <c r="E95" s="13"/>
      <c r="G95" s="13">
        <f>SUM(G96)</f>
        <v>0</v>
      </c>
      <c r="H95" s="13">
        <f>SUM(H96)</f>
        <v>10000</v>
      </c>
      <c r="I95" s="13">
        <f>SUM(I96)</f>
        <v>10000</v>
      </c>
      <c r="J95" s="90">
        <f t="shared" si="4"/>
        <v>100</v>
      </c>
      <c r="N95" s="67"/>
      <c r="O95" s="67"/>
      <c r="P95" s="67"/>
    </row>
    <row r="96" spans="2:16" ht="15.75">
      <c r="B96" s="2" t="s">
        <v>339</v>
      </c>
      <c r="D96" s="2" t="s">
        <v>439</v>
      </c>
      <c r="G96" s="2">
        <v>0</v>
      </c>
      <c r="H96" s="2">
        <v>10000</v>
      </c>
      <c r="I96" s="2">
        <v>10000</v>
      </c>
      <c r="J96" s="90">
        <f t="shared" si="4"/>
        <v>100</v>
      </c>
      <c r="N96" s="67"/>
      <c r="O96" s="67"/>
      <c r="P96" s="67"/>
    </row>
    <row r="97" spans="1:16" ht="15.75">
      <c r="A97" s="13" t="s">
        <v>209</v>
      </c>
      <c r="B97" s="13"/>
      <c r="C97" s="13" t="s">
        <v>210</v>
      </c>
      <c r="D97" s="13"/>
      <c r="E97" s="13"/>
      <c r="F97" s="13"/>
      <c r="G97" s="13">
        <f>SUM(G98)</f>
        <v>0</v>
      </c>
      <c r="H97" s="13">
        <f>SUM(H98)</f>
        <v>1255</v>
      </c>
      <c r="I97" s="13">
        <f>SUM(I98)</f>
        <v>1255</v>
      </c>
      <c r="J97" s="90"/>
      <c r="N97" s="67"/>
      <c r="O97" s="67"/>
      <c r="P97" s="67"/>
    </row>
    <row r="98" spans="2:16" ht="15.75">
      <c r="B98" s="2" t="s">
        <v>211</v>
      </c>
      <c r="D98" s="2" t="s">
        <v>440</v>
      </c>
      <c r="G98" s="2">
        <v>0</v>
      </c>
      <c r="H98" s="2">
        <v>1255</v>
      </c>
      <c r="I98" s="2">
        <v>1255</v>
      </c>
      <c r="J98" s="90"/>
      <c r="N98" s="67"/>
      <c r="O98" s="67"/>
      <c r="P98" s="67"/>
    </row>
    <row r="99" spans="10:16" ht="15.75">
      <c r="J99" s="90"/>
      <c r="N99" s="67"/>
      <c r="O99" s="67"/>
      <c r="P99" s="67"/>
    </row>
    <row r="100" spans="1:16" ht="15.75">
      <c r="A100" s="220" t="s">
        <v>353</v>
      </c>
      <c r="B100" s="218"/>
      <c r="C100" s="218"/>
      <c r="D100" s="218"/>
      <c r="E100" s="218"/>
      <c r="F100" s="218"/>
      <c r="G100" s="219">
        <f>SUM(G101)</f>
        <v>33485</v>
      </c>
      <c r="H100" s="219">
        <f>SUM(H101)</f>
        <v>33485</v>
      </c>
      <c r="I100" s="219">
        <f>SUM(I101)</f>
        <v>30355</v>
      </c>
      <c r="J100" s="90">
        <f t="shared" si="4"/>
        <v>90.65253098402269</v>
      </c>
      <c r="N100" s="67"/>
      <c r="O100" s="67"/>
      <c r="P100" s="67"/>
    </row>
    <row r="101" spans="1:16" ht="15.75">
      <c r="A101" s="27" t="s">
        <v>186</v>
      </c>
      <c r="B101" s="27"/>
      <c r="C101" s="27" t="s">
        <v>187</v>
      </c>
      <c r="D101" s="27"/>
      <c r="E101" s="27"/>
      <c r="G101" s="89">
        <f>SUM(G102+G103+G104+G106)</f>
        <v>33485</v>
      </c>
      <c r="H101" s="89">
        <f>SUM(H102+H103+H104+H106)</f>
        <v>33485</v>
      </c>
      <c r="I101" s="89">
        <f>SUM(I102+I103+I104+I106)</f>
        <v>30355</v>
      </c>
      <c r="J101" s="90">
        <f t="shared" si="4"/>
        <v>90.65253098402269</v>
      </c>
      <c r="N101" s="67"/>
      <c r="O101" s="67"/>
      <c r="P101" s="67"/>
    </row>
    <row r="102" spans="1:16" ht="15.75">
      <c r="A102" s="1"/>
      <c r="B102" s="1"/>
      <c r="C102" s="1" t="s">
        <v>344</v>
      </c>
      <c r="D102" s="1" t="s">
        <v>345</v>
      </c>
      <c r="E102" s="1"/>
      <c r="G102" s="2">
        <v>21000</v>
      </c>
      <c r="H102" s="2">
        <v>21000</v>
      </c>
      <c r="I102" s="2">
        <v>18586</v>
      </c>
      <c r="J102" s="90">
        <f t="shared" si="4"/>
        <v>88.5047619047619</v>
      </c>
      <c r="N102" s="67"/>
      <c r="O102" s="67"/>
      <c r="P102" s="67"/>
    </row>
    <row r="103" spans="1:16" ht="15.75">
      <c r="A103" s="1"/>
      <c r="B103" s="1"/>
      <c r="C103" s="1" t="s">
        <v>329</v>
      </c>
      <c r="D103" s="1" t="s">
        <v>332</v>
      </c>
      <c r="E103" s="1"/>
      <c r="G103" s="2">
        <v>0</v>
      </c>
      <c r="H103" s="2">
        <v>0</v>
      </c>
      <c r="I103" s="2">
        <v>0</v>
      </c>
      <c r="J103" s="90">
        <v>0</v>
      </c>
      <c r="N103" s="67"/>
      <c r="O103" s="67"/>
      <c r="P103" s="67"/>
    </row>
    <row r="104" spans="1:16" ht="15.75">
      <c r="A104" s="1"/>
      <c r="B104" s="1"/>
      <c r="C104" s="1" t="s">
        <v>188</v>
      </c>
      <c r="D104" s="1" t="s">
        <v>189</v>
      </c>
      <c r="E104" s="1"/>
      <c r="G104" s="2">
        <f>SUM(G105)</f>
        <v>6815</v>
      </c>
      <c r="H104" s="2">
        <f>SUM(H105)</f>
        <v>6815</v>
      </c>
      <c r="I104" s="2">
        <f>SUM(I105)</f>
        <v>6751</v>
      </c>
      <c r="J104" s="90">
        <f t="shared" si="4"/>
        <v>99.0608950843727</v>
      </c>
      <c r="N104" s="67"/>
      <c r="O104" s="67"/>
      <c r="P104" s="67"/>
    </row>
    <row r="105" spans="1:16" ht="15.75">
      <c r="A105" s="1"/>
      <c r="B105" s="1"/>
      <c r="C105" s="1"/>
      <c r="D105" s="1"/>
      <c r="E105" s="1" t="s">
        <v>193</v>
      </c>
      <c r="G105" s="2">
        <v>6815</v>
      </c>
      <c r="H105" s="2">
        <v>6815</v>
      </c>
      <c r="I105" s="2">
        <v>6751</v>
      </c>
      <c r="J105" s="90">
        <f t="shared" si="4"/>
        <v>99.0608950843727</v>
      </c>
      <c r="N105" s="67"/>
      <c r="O105" s="67"/>
      <c r="P105" s="67"/>
    </row>
    <row r="106" spans="1:16" ht="15.75">
      <c r="A106" s="1"/>
      <c r="B106" s="1"/>
      <c r="C106" s="1" t="s">
        <v>337</v>
      </c>
      <c r="D106" s="1" t="s">
        <v>348</v>
      </c>
      <c r="E106" s="1"/>
      <c r="G106" s="2">
        <v>5670</v>
      </c>
      <c r="H106" s="2">
        <v>5670</v>
      </c>
      <c r="I106" s="2">
        <v>5018</v>
      </c>
      <c r="J106" s="90">
        <f t="shared" si="4"/>
        <v>88.50088183421518</v>
      </c>
      <c r="N106" s="67"/>
      <c r="O106" s="67"/>
      <c r="P106" s="67"/>
    </row>
    <row r="107" spans="10:16" ht="15.75">
      <c r="J107" s="90"/>
      <c r="N107" s="67"/>
      <c r="O107" s="67"/>
      <c r="P107" s="67"/>
    </row>
    <row r="108" spans="10:16" ht="15.75">
      <c r="J108" s="90"/>
      <c r="N108" s="67"/>
      <c r="O108" s="67"/>
      <c r="P108" s="67"/>
    </row>
    <row r="109" spans="1:16" ht="15.75">
      <c r="A109" s="221" t="s">
        <v>222</v>
      </c>
      <c r="B109" s="225"/>
      <c r="C109" s="225"/>
      <c r="D109" s="225"/>
      <c r="E109" s="225"/>
      <c r="F109" s="225"/>
      <c r="G109" s="226">
        <f>SUM(G110+G112)</f>
        <v>2500</v>
      </c>
      <c r="H109" s="226">
        <f>SUM(H110+H112)</f>
        <v>2500</v>
      </c>
      <c r="I109" s="226">
        <f>SUM(I110+I112)</f>
        <v>1624</v>
      </c>
      <c r="J109" s="90">
        <f t="shared" si="4"/>
        <v>64.96</v>
      </c>
      <c r="N109" s="67"/>
      <c r="O109" s="67"/>
      <c r="P109" s="67"/>
    </row>
    <row r="110" spans="1:16" ht="15.75">
      <c r="A110" s="13" t="s">
        <v>186</v>
      </c>
      <c r="B110" s="13"/>
      <c r="C110" s="13" t="s">
        <v>187</v>
      </c>
      <c r="D110" s="13"/>
      <c r="E110" s="13"/>
      <c r="F110" s="4"/>
      <c r="G110" s="77">
        <f>SUM(G111)</f>
        <v>1550</v>
      </c>
      <c r="H110" s="77">
        <f>SUM(H111)</f>
        <v>1550</v>
      </c>
      <c r="I110" s="77">
        <f>SUM(I111)</f>
        <v>832</v>
      </c>
      <c r="J110" s="90">
        <f t="shared" si="4"/>
        <v>53.677419354838705</v>
      </c>
      <c r="N110" s="67"/>
      <c r="O110" s="67"/>
      <c r="P110" s="67"/>
    </row>
    <row r="111" spans="3:16" ht="15.75">
      <c r="C111" s="2" t="s">
        <v>190</v>
      </c>
      <c r="D111" s="2" t="s">
        <v>25</v>
      </c>
      <c r="F111" s="4"/>
      <c r="G111" s="25">
        <v>1550</v>
      </c>
      <c r="H111" s="25">
        <v>1550</v>
      </c>
      <c r="I111" s="25">
        <v>832</v>
      </c>
      <c r="J111" s="90">
        <f t="shared" si="4"/>
        <v>53.677419354838705</v>
      </c>
      <c r="N111" s="67"/>
      <c r="O111" s="67"/>
      <c r="P111" s="67"/>
    </row>
    <row r="112" spans="1:16" ht="15.75">
      <c r="A112" s="13" t="s">
        <v>207</v>
      </c>
      <c r="B112" s="13"/>
      <c r="C112" s="13" t="s">
        <v>208</v>
      </c>
      <c r="D112" s="13"/>
      <c r="E112" s="13"/>
      <c r="F112" s="13"/>
      <c r="G112" s="89">
        <f>SUM(G113)</f>
        <v>950</v>
      </c>
      <c r="H112" s="89">
        <f>SUM(H113)</f>
        <v>950</v>
      </c>
      <c r="I112" s="89">
        <f>SUM(I113)</f>
        <v>792</v>
      </c>
      <c r="J112" s="90">
        <f t="shared" si="4"/>
        <v>83.36842105263158</v>
      </c>
      <c r="N112" s="67"/>
      <c r="O112" s="67"/>
      <c r="P112" s="67"/>
    </row>
    <row r="113" spans="2:16" ht="15.75">
      <c r="B113" s="2" t="s">
        <v>258</v>
      </c>
      <c r="D113" s="2" t="s">
        <v>259</v>
      </c>
      <c r="G113" s="2">
        <v>950</v>
      </c>
      <c r="H113" s="2">
        <v>950</v>
      </c>
      <c r="I113" s="2">
        <v>792</v>
      </c>
      <c r="J113" s="90">
        <f t="shared" si="4"/>
        <v>83.36842105263158</v>
      </c>
      <c r="N113" s="67"/>
      <c r="O113" s="67"/>
      <c r="P113" s="67"/>
    </row>
    <row r="114" spans="10:16" ht="15.75">
      <c r="J114" s="90"/>
      <c r="N114" s="67"/>
      <c r="O114" s="67"/>
      <c r="P114" s="67"/>
    </row>
    <row r="115" spans="1:16" ht="15.75">
      <c r="A115" s="221" t="s">
        <v>336</v>
      </c>
      <c r="B115" s="218"/>
      <c r="C115" s="218"/>
      <c r="D115" s="218"/>
      <c r="E115" s="218"/>
      <c r="F115" s="218"/>
      <c r="G115" s="219">
        <f>SUM(G116)</f>
        <v>360</v>
      </c>
      <c r="H115" s="219">
        <f>SUM(H116)</f>
        <v>360</v>
      </c>
      <c r="I115" s="219">
        <f>SUM(I116)</f>
        <v>89</v>
      </c>
      <c r="J115" s="90">
        <f t="shared" si="4"/>
        <v>24.72222222222222</v>
      </c>
      <c r="N115" s="67"/>
      <c r="O115" s="67"/>
      <c r="P115" s="67"/>
    </row>
    <row r="116" spans="1:16" ht="15.75">
      <c r="A116" s="13" t="s">
        <v>186</v>
      </c>
      <c r="B116" s="13"/>
      <c r="C116" s="13" t="s">
        <v>187</v>
      </c>
      <c r="D116" s="13"/>
      <c r="E116" s="13"/>
      <c r="F116" s="13"/>
      <c r="G116" s="89">
        <f>SUM(G118+G117)</f>
        <v>360</v>
      </c>
      <c r="H116" s="89">
        <f>SUM(H118+H117)</f>
        <v>360</v>
      </c>
      <c r="I116" s="89">
        <f>SUM(I118+I117)</f>
        <v>89</v>
      </c>
      <c r="J116" s="90">
        <f t="shared" si="4"/>
        <v>24.72222222222222</v>
      </c>
      <c r="N116" s="67"/>
      <c r="O116" s="67"/>
      <c r="P116" s="67"/>
    </row>
    <row r="117" spans="3:10" s="13" customFormat="1" ht="15.75">
      <c r="C117" s="2" t="s">
        <v>329</v>
      </c>
      <c r="D117" s="2" t="s">
        <v>332</v>
      </c>
      <c r="E117" s="2"/>
      <c r="G117" s="2">
        <v>300</v>
      </c>
      <c r="H117" s="2">
        <v>300</v>
      </c>
      <c r="I117" s="2">
        <v>70</v>
      </c>
      <c r="J117" s="90">
        <f t="shared" si="4"/>
        <v>23.333333333333332</v>
      </c>
    </row>
    <row r="118" spans="1:10" s="13" customFormat="1" ht="15.75">
      <c r="A118" s="2"/>
      <c r="B118" s="2"/>
      <c r="C118" s="2" t="s">
        <v>337</v>
      </c>
      <c r="D118" s="2" t="s">
        <v>338</v>
      </c>
      <c r="E118" s="2"/>
      <c r="F118" s="2"/>
      <c r="G118" s="2">
        <v>60</v>
      </c>
      <c r="H118" s="2">
        <v>60</v>
      </c>
      <c r="I118" s="2">
        <v>19</v>
      </c>
      <c r="J118" s="90">
        <f t="shared" si="4"/>
        <v>31.666666666666664</v>
      </c>
    </row>
    <row r="119" spans="1:10" s="13" customFormat="1" ht="15.75">
      <c r="A119" s="2"/>
      <c r="B119" s="2"/>
      <c r="C119" s="2"/>
      <c r="D119" s="2"/>
      <c r="E119" s="2"/>
      <c r="F119" s="2"/>
      <c r="G119" s="2"/>
      <c r="H119" s="2"/>
      <c r="I119" s="2"/>
      <c r="J119" s="90"/>
    </row>
    <row r="120" spans="1:16" ht="15.75">
      <c r="A120" s="227" t="s">
        <v>327</v>
      </c>
      <c r="B120" s="227"/>
      <c r="C120" s="227"/>
      <c r="D120" s="227"/>
      <c r="E120" s="227"/>
      <c r="F120" s="227"/>
      <c r="G120" s="228">
        <f aca="true" t="shared" si="5" ref="G120:I121">SUM(G121)</f>
        <v>50</v>
      </c>
      <c r="H120" s="228">
        <f t="shared" si="5"/>
        <v>50</v>
      </c>
      <c r="I120" s="228">
        <f t="shared" si="5"/>
        <v>32</v>
      </c>
      <c r="J120" s="90">
        <f t="shared" si="4"/>
        <v>64</v>
      </c>
      <c r="N120" s="67"/>
      <c r="O120" s="67"/>
      <c r="P120" s="67"/>
    </row>
    <row r="121" spans="1:16" ht="15.75">
      <c r="A121" s="13" t="s">
        <v>186</v>
      </c>
      <c r="B121" s="13"/>
      <c r="C121" s="13" t="s">
        <v>187</v>
      </c>
      <c r="D121" s="13"/>
      <c r="E121" s="13"/>
      <c r="F121" s="13"/>
      <c r="G121" s="89">
        <f t="shared" si="5"/>
        <v>50</v>
      </c>
      <c r="H121" s="89">
        <f t="shared" si="5"/>
        <v>50</v>
      </c>
      <c r="I121" s="89">
        <f t="shared" si="5"/>
        <v>32</v>
      </c>
      <c r="J121" s="90">
        <f t="shared" si="4"/>
        <v>64</v>
      </c>
      <c r="N121" s="67"/>
      <c r="O121" s="67"/>
      <c r="P121" s="67"/>
    </row>
    <row r="122" spans="3:16" ht="15.75">
      <c r="C122" s="2" t="s">
        <v>191</v>
      </c>
      <c r="D122" s="2" t="s">
        <v>328</v>
      </c>
      <c r="G122" s="2">
        <v>50</v>
      </c>
      <c r="H122" s="2">
        <v>50</v>
      </c>
      <c r="I122" s="2">
        <v>32</v>
      </c>
      <c r="J122" s="90">
        <f t="shared" si="4"/>
        <v>64</v>
      </c>
      <c r="N122" s="67"/>
      <c r="O122" s="67"/>
      <c r="P122" s="67"/>
    </row>
    <row r="123" spans="10:16" ht="15.75">
      <c r="J123" s="90"/>
      <c r="N123" s="67"/>
      <c r="O123" s="67"/>
      <c r="P123" s="67"/>
    </row>
    <row r="124" spans="1:16" ht="15.75">
      <c r="A124" s="227" t="s">
        <v>409</v>
      </c>
      <c r="B124" s="227"/>
      <c r="C124" s="227"/>
      <c r="D124" s="227"/>
      <c r="E124" s="227"/>
      <c r="F124" s="227"/>
      <c r="G124" s="228">
        <f>SUM(G125)</f>
        <v>90</v>
      </c>
      <c r="H124" s="228">
        <f>SUM(H125)</f>
        <v>90</v>
      </c>
      <c r="I124" s="228">
        <f>SUM(I125)</f>
        <v>93</v>
      </c>
      <c r="J124" s="90">
        <f t="shared" si="4"/>
        <v>103.33333333333334</v>
      </c>
      <c r="N124" s="67"/>
      <c r="O124" s="67"/>
      <c r="P124" s="67"/>
    </row>
    <row r="125" spans="1:16" ht="15.75">
      <c r="A125" s="13" t="s">
        <v>186</v>
      </c>
      <c r="B125" s="13"/>
      <c r="C125" s="13" t="s">
        <v>187</v>
      </c>
      <c r="D125" s="13"/>
      <c r="E125" s="13"/>
      <c r="F125" s="13"/>
      <c r="G125" s="89">
        <f>SUM(G126+G128)</f>
        <v>90</v>
      </c>
      <c r="H125" s="89">
        <f>SUM(H126+H128)</f>
        <v>90</v>
      </c>
      <c r="I125" s="89">
        <f>SUM(I126+I128)</f>
        <v>93</v>
      </c>
      <c r="J125" s="90">
        <f t="shared" si="4"/>
        <v>103.33333333333334</v>
      </c>
      <c r="N125" s="67"/>
      <c r="O125" s="67"/>
      <c r="P125" s="67"/>
    </row>
    <row r="126" spans="3:16" ht="15.75">
      <c r="C126" s="2" t="s">
        <v>188</v>
      </c>
      <c r="D126" s="2" t="s">
        <v>189</v>
      </c>
      <c r="G126" s="67">
        <f>SUM(G127)</f>
        <v>40</v>
      </c>
      <c r="H126" s="67">
        <f>SUM(H127)</f>
        <v>40</v>
      </c>
      <c r="I126" s="67">
        <f>SUM(I127)</f>
        <v>93</v>
      </c>
      <c r="J126" s="90">
        <f t="shared" si="4"/>
        <v>232.50000000000003</v>
      </c>
      <c r="N126" s="67"/>
      <c r="O126" s="67"/>
      <c r="P126" s="67"/>
    </row>
    <row r="127" spans="5:16" ht="15.75">
      <c r="E127" s="2" t="s">
        <v>193</v>
      </c>
      <c r="G127" s="2">
        <v>40</v>
      </c>
      <c r="H127" s="2">
        <v>40</v>
      </c>
      <c r="I127" s="2">
        <v>93</v>
      </c>
      <c r="J127" s="90">
        <f t="shared" si="4"/>
        <v>232.50000000000003</v>
      </c>
      <c r="N127" s="67"/>
      <c r="O127" s="67"/>
      <c r="P127" s="67"/>
    </row>
    <row r="128" spans="3:16" ht="15.75">
      <c r="C128" s="2" t="s">
        <v>191</v>
      </c>
      <c r="D128" s="2" t="s">
        <v>328</v>
      </c>
      <c r="G128" s="67">
        <v>50</v>
      </c>
      <c r="H128" s="67">
        <v>50</v>
      </c>
      <c r="I128" s="67">
        <v>0</v>
      </c>
      <c r="J128" s="90">
        <f t="shared" si="4"/>
        <v>0</v>
      </c>
      <c r="N128" s="67"/>
      <c r="O128" s="67"/>
      <c r="P128" s="67"/>
    </row>
    <row r="129" spans="10:16" ht="15.75">
      <c r="J129" s="90"/>
      <c r="N129" s="67"/>
      <c r="O129" s="67"/>
      <c r="P129" s="67"/>
    </row>
    <row r="130" spans="1:16" ht="15.75">
      <c r="A130" s="221" t="s">
        <v>235</v>
      </c>
      <c r="B130" s="225"/>
      <c r="C130" s="222"/>
      <c r="D130" s="222"/>
      <c r="E130" s="222"/>
      <c r="F130" s="222"/>
      <c r="G130" s="226">
        <f aca="true" t="shared" si="6" ref="G130:I132">SUM(G131)</f>
        <v>1405</v>
      </c>
      <c r="H130" s="226">
        <f t="shared" si="6"/>
        <v>2323</v>
      </c>
      <c r="I130" s="226">
        <f>SUM(I131)</f>
        <v>2288</v>
      </c>
      <c r="J130" s="90">
        <f t="shared" si="4"/>
        <v>98.49332759362893</v>
      </c>
      <c r="N130" s="67"/>
      <c r="O130" s="67"/>
      <c r="P130" s="67"/>
    </row>
    <row r="131" spans="1:16" ht="15.75">
      <c r="A131" s="13" t="s">
        <v>202</v>
      </c>
      <c r="B131" s="13"/>
      <c r="C131" s="13" t="s">
        <v>203</v>
      </c>
      <c r="D131" s="13"/>
      <c r="E131" s="13"/>
      <c r="F131" s="13"/>
      <c r="G131" s="89">
        <f t="shared" si="6"/>
        <v>1405</v>
      </c>
      <c r="H131" s="89">
        <f t="shared" si="6"/>
        <v>2323</v>
      </c>
      <c r="I131" s="89">
        <f t="shared" si="6"/>
        <v>2288</v>
      </c>
      <c r="J131" s="90">
        <f t="shared" si="4"/>
        <v>98.49332759362893</v>
      </c>
      <c r="N131" s="67"/>
      <c r="O131" s="67"/>
      <c r="P131" s="67"/>
    </row>
    <row r="132" spans="2:16" ht="15.75">
      <c r="B132" s="2" t="s">
        <v>204</v>
      </c>
      <c r="D132" s="2" t="s">
        <v>205</v>
      </c>
      <c r="G132" s="67">
        <f t="shared" si="6"/>
        <v>1405</v>
      </c>
      <c r="H132" s="67">
        <f t="shared" si="6"/>
        <v>2323</v>
      </c>
      <c r="I132" s="67">
        <f t="shared" si="6"/>
        <v>2288</v>
      </c>
      <c r="J132" s="90">
        <f t="shared" si="4"/>
        <v>98.49332759362893</v>
      </c>
      <c r="N132" s="67"/>
      <c r="O132" s="67"/>
      <c r="P132" s="67"/>
    </row>
    <row r="133" spans="5:16" ht="15.75">
      <c r="E133" s="2" t="s">
        <v>206</v>
      </c>
      <c r="G133" s="2">
        <v>1405</v>
      </c>
      <c r="H133" s="2">
        <v>2323</v>
      </c>
      <c r="I133" s="2">
        <v>2288</v>
      </c>
      <c r="J133" s="90">
        <f t="shared" si="4"/>
        <v>98.49332759362893</v>
      </c>
      <c r="N133" s="67"/>
      <c r="O133" s="67"/>
      <c r="P133" s="67"/>
    </row>
    <row r="134" spans="10:16" ht="15.75">
      <c r="J134" s="90"/>
      <c r="N134" s="67"/>
      <c r="O134" s="67"/>
      <c r="P134" s="67"/>
    </row>
    <row r="135" spans="1:16" ht="15.75">
      <c r="A135" s="221" t="s">
        <v>264</v>
      </c>
      <c r="B135" s="225"/>
      <c r="C135" s="222"/>
      <c r="D135" s="222"/>
      <c r="E135" s="222"/>
      <c r="F135" s="222"/>
      <c r="G135" s="226">
        <f aca="true" t="shared" si="7" ref="G135:I137">SUM(G136)</f>
        <v>2500</v>
      </c>
      <c r="H135" s="226">
        <f t="shared" si="7"/>
        <v>3497</v>
      </c>
      <c r="I135" s="226">
        <f t="shared" si="7"/>
        <v>3479</v>
      </c>
      <c r="J135" s="90">
        <f t="shared" si="4"/>
        <v>99.48527309122105</v>
      </c>
      <c r="N135" s="67"/>
      <c r="O135" s="67"/>
      <c r="P135" s="67"/>
    </row>
    <row r="136" spans="1:16" ht="15.75">
      <c r="A136" s="13" t="s">
        <v>202</v>
      </c>
      <c r="B136" s="13"/>
      <c r="C136" s="13" t="s">
        <v>203</v>
      </c>
      <c r="D136" s="13"/>
      <c r="E136" s="13"/>
      <c r="F136" s="13"/>
      <c r="G136" s="89">
        <f t="shared" si="7"/>
        <v>2500</v>
      </c>
      <c r="H136" s="89">
        <f t="shared" si="7"/>
        <v>3497</v>
      </c>
      <c r="I136" s="89">
        <f t="shared" si="7"/>
        <v>3479</v>
      </c>
      <c r="J136" s="90">
        <f t="shared" si="4"/>
        <v>99.48527309122105</v>
      </c>
      <c r="N136" s="67"/>
      <c r="O136" s="67"/>
      <c r="P136" s="67"/>
    </row>
    <row r="137" spans="2:16" ht="15.75">
      <c r="B137" s="2" t="s">
        <v>204</v>
      </c>
      <c r="D137" s="2" t="s">
        <v>205</v>
      </c>
      <c r="G137" s="67">
        <f t="shared" si="7"/>
        <v>2500</v>
      </c>
      <c r="H137" s="67">
        <f t="shared" si="7"/>
        <v>3497</v>
      </c>
      <c r="I137" s="67">
        <f t="shared" si="7"/>
        <v>3479</v>
      </c>
      <c r="J137" s="90">
        <f t="shared" si="4"/>
        <v>99.48527309122105</v>
      </c>
      <c r="N137" s="67"/>
      <c r="O137" s="67"/>
      <c r="P137" s="67"/>
    </row>
    <row r="138" spans="5:17" ht="15.75">
      <c r="E138" s="2" t="s">
        <v>206</v>
      </c>
      <c r="G138" s="2">
        <v>2500</v>
      </c>
      <c r="H138" s="2">
        <v>3497</v>
      </c>
      <c r="I138" s="2">
        <v>3479</v>
      </c>
      <c r="J138" s="90">
        <f t="shared" si="4"/>
        <v>99.48527309122105</v>
      </c>
      <c r="Q138" s="2"/>
    </row>
    <row r="139" spans="10:17" ht="15.75">
      <c r="J139" s="90"/>
      <c r="Q139" s="2"/>
    </row>
    <row r="140" spans="1:17" ht="15.75">
      <c r="A140" s="227" t="s">
        <v>223</v>
      </c>
      <c r="B140" s="227"/>
      <c r="C140" s="227"/>
      <c r="D140" s="227"/>
      <c r="E140" s="227"/>
      <c r="F140" s="227"/>
      <c r="G140" s="228">
        <f aca="true" t="shared" si="8" ref="G140:I141">SUM(G141)</f>
        <v>0</v>
      </c>
      <c r="H140" s="228">
        <f t="shared" si="8"/>
        <v>0</v>
      </c>
      <c r="I140" s="228">
        <f t="shared" si="8"/>
        <v>50</v>
      </c>
      <c r="J140" s="90">
        <v>0</v>
      </c>
      <c r="M140" s="67"/>
      <c r="N140" s="67"/>
      <c r="O140" s="67"/>
      <c r="P140" s="90"/>
      <c r="Q140" s="2"/>
    </row>
    <row r="141" spans="1:17" ht="15.75">
      <c r="A141" s="13" t="s">
        <v>186</v>
      </c>
      <c r="B141" s="13"/>
      <c r="C141" s="13" t="s">
        <v>187</v>
      </c>
      <c r="D141" s="13"/>
      <c r="E141" s="13"/>
      <c r="F141" s="13"/>
      <c r="G141" s="89">
        <f t="shared" si="8"/>
        <v>0</v>
      </c>
      <c r="H141" s="89">
        <f t="shared" si="8"/>
        <v>0</v>
      </c>
      <c r="I141" s="89">
        <f t="shared" si="8"/>
        <v>50</v>
      </c>
      <c r="J141" s="90">
        <v>0</v>
      </c>
      <c r="M141" s="67"/>
      <c r="N141" s="67"/>
      <c r="O141" s="67"/>
      <c r="P141" s="90"/>
      <c r="Q141" s="2"/>
    </row>
    <row r="142" spans="3:17" ht="15.75">
      <c r="C142" s="2" t="s">
        <v>188</v>
      </c>
      <c r="D142" s="2" t="s">
        <v>189</v>
      </c>
      <c r="G142" s="67">
        <f>SUM(G148)</f>
        <v>0</v>
      </c>
      <c r="H142" s="67">
        <f>SUM(H148)</f>
        <v>0</v>
      </c>
      <c r="I142" s="2">
        <v>50</v>
      </c>
      <c r="J142" s="90">
        <v>0</v>
      </c>
      <c r="M142" s="67"/>
      <c r="N142" s="67"/>
      <c r="O142" s="67"/>
      <c r="P142" s="90"/>
      <c r="Q142" s="2"/>
    </row>
    <row r="143" spans="7:17" ht="15.75">
      <c r="G143" s="67"/>
      <c r="H143" s="67"/>
      <c r="J143" s="90"/>
      <c r="M143" s="67"/>
      <c r="N143" s="67"/>
      <c r="O143" s="67"/>
      <c r="P143" s="90"/>
      <c r="Q143" s="2"/>
    </row>
    <row r="144" spans="1:16" ht="15.75">
      <c r="A144" s="221" t="s">
        <v>441</v>
      </c>
      <c r="B144" s="218"/>
      <c r="C144" s="218"/>
      <c r="D144" s="218"/>
      <c r="E144" s="218"/>
      <c r="F144" s="218"/>
      <c r="G144" s="219">
        <f>SUM(G145)</f>
        <v>0</v>
      </c>
      <c r="H144" s="219">
        <f>SUM(H145)</f>
        <v>0</v>
      </c>
      <c r="I144" s="219">
        <f>SUM(I145)</f>
        <v>189</v>
      </c>
      <c r="J144" s="90">
        <v>0</v>
      </c>
      <c r="N144" s="67"/>
      <c r="O144" s="67"/>
      <c r="P144" s="67"/>
    </row>
    <row r="145" spans="1:16" ht="15.75">
      <c r="A145" s="13" t="s">
        <v>186</v>
      </c>
      <c r="B145" s="13"/>
      <c r="C145" s="13" t="s">
        <v>187</v>
      </c>
      <c r="D145" s="13"/>
      <c r="E145" s="13"/>
      <c r="F145" s="13"/>
      <c r="G145" s="89">
        <f>SUM(G147+G146)</f>
        <v>0</v>
      </c>
      <c r="H145" s="89">
        <f>SUM(H147+H146)</f>
        <v>0</v>
      </c>
      <c r="I145" s="89">
        <f>SUM(I147+I146)</f>
        <v>189</v>
      </c>
      <c r="J145" s="90">
        <v>0</v>
      </c>
      <c r="N145" s="67"/>
      <c r="O145" s="67"/>
      <c r="P145" s="67"/>
    </row>
    <row r="146" spans="3:10" s="13" customFormat="1" ht="15.75">
      <c r="C146" s="2" t="s">
        <v>329</v>
      </c>
      <c r="D146" s="2" t="s">
        <v>332</v>
      </c>
      <c r="E146" s="2"/>
      <c r="G146" s="2">
        <v>0</v>
      </c>
      <c r="H146" s="2">
        <v>0</v>
      </c>
      <c r="I146" s="2">
        <v>189</v>
      </c>
      <c r="J146" s="90">
        <v>0</v>
      </c>
    </row>
    <row r="147" spans="7:17" ht="15.75">
      <c r="G147" s="67"/>
      <c r="H147" s="67"/>
      <c r="J147" s="90"/>
      <c r="M147" s="67"/>
      <c r="N147" s="67"/>
      <c r="O147" s="67"/>
      <c r="P147" s="90"/>
      <c r="Q147" s="2"/>
    </row>
    <row r="148" spans="1:16" ht="15.75">
      <c r="A148" s="11"/>
      <c r="B148" s="4"/>
      <c r="C148" s="6"/>
      <c r="D148" s="6"/>
      <c r="E148" s="6"/>
      <c r="F148" s="6"/>
      <c r="G148" s="77"/>
      <c r="H148" s="77"/>
      <c r="I148" s="77"/>
      <c r="J148" s="90"/>
      <c r="N148" s="67"/>
      <c r="O148" s="67"/>
      <c r="P148" s="67"/>
    </row>
    <row r="149" spans="1:17" ht="14.25" customHeight="1">
      <c r="A149" s="11" t="s">
        <v>260</v>
      </c>
      <c r="B149" s="4"/>
      <c r="C149" s="6"/>
      <c r="D149" s="6"/>
      <c r="E149" s="6"/>
      <c r="F149" s="6"/>
      <c r="G149" s="77">
        <f>SUM(G9+G37+G43+G59+G70+G100+G109+G115+G120+G124+G130+G135+G140+G144)</f>
        <v>277185</v>
      </c>
      <c r="H149" s="77">
        <f>SUM(H9+H37+H43+H59+H70+H100+H109+H115+H120+H124+H130+H135+H140+H144)</f>
        <v>308126</v>
      </c>
      <c r="I149" s="77">
        <f>SUM(I9+I37+I43+I59+I70+I100+I109+I115+I120+I124+I130+I135+I140+I144)</f>
        <v>288705</v>
      </c>
      <c r="J149" s="90">
        <f t="shared" si="4"/>
        <v>93.69705899534605</v>
      </c>
      <c r="Q149" s="2"/>
    </row>
    <row r="150" spans="1:16" ht="15.75">
      <c r="A150" s="11"/>
      <c r="B150" s="4"/>
      <c r="C150" s="6"/>
      <c r="D150" s="6"/>
      <c r="E150" s="6"/>
      <c r="F150" s="6"/>
      <c r="G150" s="77"/>
      <c r="H150" s="77"/>
      <c r="N150" s="67"/>
      <c r="O150" s="67"/>
      <c r="P150" s="67"/>
    </row>
    <row r="151" spans="1:16" ht="15.75">
      <c r="A151" s="11"/>
      <c r="B151" s="4"/>
      <c r="C151" s="6"/>
      <c r="D151" s="6"/>
      <c r="E151" s="6"/>
      <c r="F151" s="6"/>
      <c r="G151" s="77"/>
      <c r="H151" s="77"/>
      <c r="N151" s="67"/>
      <c r="O151" s="67"/>
      <c r="P151" s="67"/>
    </row>
    <row r="152" spans="1:16" ht="15.75">
      <c r="A152" s="11"/>
      <c r="B152" s="4"/>
      <c r="C152" s="6"/>
      <c r="D152" s="6"/>
      <c r="E152" s="6"/>
      <c r="F152" s="6"/>
      <c r="G152" s="77"/>
      <c r="H152" s="77"/>
      <c r="N152" s="67"/>
      <c r="O152" s="67"/>
      <c r="P152" s="67"/>
    </row>
    <row r="153" spans="1:16" ht="15.75">
      <c r="A153" s="11"/>
      <c r="B153" s="4"/>
      <c r="C153" s="6"/>
      <c r="D153" s="6"/>
      <c r="E153" s="6"/>
      <c r="F153" s="6"/>
      <c r="G153" s="77"/>
      <c r="H153" s="77"/>
      <c r="N153" s="67"/>
      <c r="O153" s="67"/>
      <c r="P153" s="67"/>
    </row>
    <row r="154" spans="1:17" ht="15.75">
      <c r="A154" s="27"/>
      <c r="B154" s="27"/>
      <c r="C154" s="27"/>
      <c r="D154" s="27"/>
      <c r="E154" s="1"/>
      <c r="F154" s="6"/>
      <c r="G154" s="77"/>
      <c r="H154" s="77"/>
      <c r="I154" s="36"/>
      <c r="J154" s="34"/>
      <c r="Q154" s="2"/>
    </row>
    <row r="155" spans="1:17" ht="15.75">
      <c r="A155" s="1"/>
      <c r="B155" s="1"/>
      <c r="C155" s="1"/>
      <c r="D155" s="1"/>
      <c r="E155" s="1"/>
      <c r="F155" s="6"/>
      <c r="G155" s="77"/>
      <c r="H155" s="77"/>
      <c r="I155" s="36"/>
      <c r="J155" s="34"/>
      <c r="Q155" s="2"/>
    </row>
    <row r="156" spans="1:17" ht="15.75">
      <c r="A156" s="27"/>
      <c r="B156" s="27"/>
      <c r="C156" s="1"/>
      <c r="D156" s="1"/>
      <c r="E156" s="1"/>
      <c r="F156" s="6"/>
      <c r="G156" s="77"/>
      <c r="H156" s="77"/>
      <c r="I156" s="36"/>
      <c r="J156" s="34"/>
      <c r="Q156" s="2"/>
    </row>
    <row r="157" spans="1:17" ht="15.75">
      <c r="A157" s="27"/>
      <c r="B157" s="27"/>
      <c r="C157" s="1"/>
      <c r="D157" s="1"/>
      <c r="E157" s="1"/>
      <c r="F157" s="6"/>
      <c r="G157" s="77"/>
      <c r="H157" s="77"/>
      <c r="I157" s="36"/>
      <c r="J157" s="34"/>
      <c r="Q157" s="2"/>
    </row>
    <row r="158" spans="1:17" ht="15.75">
      <c r="A158" s="27"/>
      <c r="B158" s="27"/>
      <c r="C158" s="1"/>
      <c r="D158" s="1"/>
      <c r="E158" s="1"/>
      <c r="I158" s="36"/>
      <c r="J158" s="34"/>
      <c r="Q158" s="2"/>
    </row>
    <row r="159" spans="1:17" ht="15.75">
      <c r="A159" s="1"/>
      <c r="B159" s="1"/>
      <c r="C159" s="1"/>
      <c r="D159" s="1"/>
      <c r="E159" s="1"/>
      <c r="I159" s="36"/>
      <c r="J159" s="34"/>
      <c r="Q159" s="2"/>
    </row>
    <row r="160" spans="1:17" ht="15.75">
      <c r="A160" s="1"/>
      <c r="B160" s="1"/>
      <c r="C160" s="1"/>
      <c r="D160" s="215"/>
      <c r="E160" s="1"/>
      <c r="I160" s="36"/>
      <c r="J160" s="34"/>
      <c r="Q160" s="2"/>
    </row>
    <row r="161" spans="1:17" ht="15.75">
      <c r="A161" s="1"/>
      <c r="B161" s="1"/>
      <c r="C161" s="1"/>
      <c r="D161" s="1"/>
      <c r="E161" s="1"/>
      <c r="I161" s="36"/>
      <c r="J161" s="34"/>
      <c r="Q161" s="2"/>
    </row>
    <row r="162" spans="1:17" ht="15.75">
      <c r="A162" s="1"/>
      <c r="B162" s="1"/>
      <c r="C162" s="1"/>
      <c r="D162" s="1"/>
      <c r="E162" s="1"/>
      <c r="I162" s="36"/>
      <c r="J162" s="34"/>
      <c r="Q162" s="2"/>
    </row>
    <row r="163" spans="1:17" ht="15.75">
      <c r="A163" s="1"/>
      <c r="B163" s="1"/>
      <c r="C163" s="1"/>
      <c r="D163" s="1"/>
      <c r="E163" s="1"/>
      <c r="F163" s="71"/>
      <c r="G163" s="83"/>
      <c r="H163" s="83"/>
      <c r="I163" s="36"/>
      <c r="J163" s="34"/>
      <c r="Q163" s="2"/>
    </row>
    <row r="164" spans="1:17" ht="15.75">
      <c r="A164" s="1"/>
      <c r="B164" s="1"/>
      <c r="C164" s="1"/>
      <c r="D164" s="1"/>
      <c r="E164" s="1"/>
      <c r="I164" s="36"/>
      <c r="J164" s="34"/>
      <c r="Q164" s="2"/>
    </row>
    <row r="165" spans="1:17" ht="15.75">
      <c r="A165" s="1"/>
      <c r="B165" s="1"/>
      <c r="C165" s="1"/>
      <c r="D165" s="1"/>
      <c r="E165" s="216"/>
      <c r="G165" s="13"/>
      <c r="H165" s="13"/>
      <c r="I165" s="36"/>
      <c r="J165" s="34"/>
      <c r="Q165" s="2"/>
    </row>
    <row r="166" spans="1:16" ht="15.75">
      <c r="A166" s="1"/>
      <c r="B166" s="1"/>
      <c r="C166" s="1"/>
      <c r="D166" s="1"/>
      <c r="E166" s="1"/>
      <c r="N166" s="67"/>
      <c r="O166" s="67"/>
      <c r="P166" s="67"/>
    </row>
    <row r="167" spans="1:16" ht="15.75">
      <c r="A167" s="1"/>
      <c r="B167" s="1"/>
      <c r="C167" s="1"/>
      <c r="D167" s="1"/>
      <c r="E167" s="1"/>
      <c r="N167" s="67"/>
      <c r="O167" s="67"/>
      <c r="P167" s="67"/>
    </row>
    <row r="168" spans="1:16" ht="15.75">
      <c r="A168" s="1"/>
      <c r="B168" s="1"/>
      <c r="C168" s="1"/>
      <c r="D168" s="1"/>
      <c r="E168" s="1"/>
      <c r="N168" s="67"/>
      <c r="O168" s="67"/>
      <c r="P168" s="67"/>
    </row>
    <row r="169" spans="1:16" ht="15.75">
      <c r="A169" s="27"/>
      <c r="B169" s="27"/>
      <c r="C169" s="27"/>
      <c r="D169" s="27"/>
      <c r="E169" s="27"/>
      <c r="N169" s="67"/>
      <c r="O169" s="67"/>
      <c r="P169" s="67"/>
    </row>
    <row r="170" spans="1:16" ht="15.75">
      <c r="A170" s="1"/>
      <c r="B170" s="1"/>
      <c r="C170" s="1"/>
      <c r="D170" s="1"/>
      <c r="E170" s="1"/>
      <c r="N170" s="67"/>
      <c r="O170" s="67"/>
      <c r="P170" s="67"/>
    </row>
    <row r="171" spans="1:15" s="31" customFormat="1" ht="15.75">
      <c r="A171" s="1"/>
      <c r="B171" s="1"/>
      <c r="C171" s="1"/>
      <c r="D171" s="1"/>
      <c r="E171" s="1"/>
      <c r="F171" s="2"/>
      <c r="G171" s="2"/>
      <c r="H171" s="2"/>
      <c r="I171" s="71"/>
      <c r="J171" s="71"/>
      <c r="K171" s="73"/>
      <c r="L171" s="28"/>
      <c r="M171" s="28"/>
      <c r="N171" s="28"/>
      <c r="O171" s="79"/>
    </row>
    <row r="172" spans="1:19" ht="15.75">
      <c r="A172" s="1"/>
      <c r="B172" s="1"/>
      <c r="C172" s="1"/>
      <c r="D172" s="1"/>
      <c r="E172" s="1"/>
      <c r="N172" s="28"/>
      <c r="O172" s="28"/>
      <c r="P172" s="64"/>
      <c r="Q172" s="65"/>
      <c r="R172" s="31"/>
      <c r="S172" s="31"/>
    </row>
    <row r="173" spans="1:19" ht="22.5" customHeight="1">
      <c r="A173" s="1"/>
      <c r="B173" s="1"/>
      <c r="C173" s="1"/>
      <c r="D173" s="1"/>
      <c r="E173" s="1"/>
      <c r="I173" s="13"/>
      <c r="J173" s="13"/>
      <c r="K173" s="13"/>
      <c r="N173" s="28"/>
      <c r="O173" s="28"/>
      <c r="P173" s="64"/>
      <c r="Q173" s="65"/>
      <c r="R173" s="31"/>
      <c r="S173" s="31"/>
    </row>
    <row r="174" spans="1:19" ht="15.75">
      <c r="A174" s="1"/>
      <c r="B174" s="1"/>
      <c r="C174" s="1"/>
      <c r="D174" s="1"/>
      <c r="E174" s="1"/>
      <c r="N174" s="66"/>
      <c r="O174" s="44"/>
      <c r="P174" s="44"/>
      <c r="Q174" s="34"/>
      <c r="R174" s="31"/>
      <c r="S174" s="31"/>
    </row>
    <row r="175" spans="1:17" s="13" customFormat="1" ht="15.75">
      <c r="A175" s="27"/>
      <c r="B175" s="27"/>
      <c r="C175" s="27"/>
      <c r="D175" s="27"/>
      <c r="E175" s="27"/>
      <c r="F175" s="2"/>
      <c r="G175" s="2"/>
      <c r="H175" s="2"/>
      <c r="I175" s="2"/>
      <c r="J175" s="2"/>
      <c r="K175" s="2"/>
      <c r="Q175" s="91"/>
    </row>
    <row r="176" spans="1:17" s="13" customFormat="1" ht="15.75">
      <c r="A176" s="1"/>
      <c r="B176" s="1"/>
      <c r="C176" s="1"/>
      <c r="D176" s="1"/>
      <c r="E176" s="1"/>
      <c r="F176" s="93"/>
      <c r="G176" s="2"/>
      <c r="H176" s="2"/>
      <c r="I176" s="2"/>
      <c r="J176" s="2"/>
      <c r="K176" s="2"/>
      <c r="Q176" s="91"/>
    </row>
    <row r="177" spans="1:17" s="13" customFormat="1" ht="15.75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Q177" s="91"/>
    </row>
    <row r="178" spans="1:16" ht="15.75">
      <c r="A178" s="1"/>
      <c r="B178" s="1"/>
      <c r="C178" s="1"/>
      <c r="D178" s="1"/>
      <c r="E178" s="1"/>
      <c r="N178" s="67"/>
      <c r="O178" s="67"/>
      <c r="P178" s="67"/>
    </row>
    <row r="179" spans="1:16" ht="15.75" customHeight="1">
      <c r="A179" s="1"/>
      <c r="B179" s="1"/>
      <c r="C179" s="1"/>
      <c r="D179" s="1"/>
      <c r="E179" s="1"/>
      <c r="N179" s="67"/>
      <c r="O179" s="67"/>
      <c r="P179" s="67"/>
    </row>
    <row r="180" spans="1:16" ht="15.75">
      <c r="A180" s="27"/>
      <c r="B180" s="27"/>
      <c r="C180" s="27"/>
      <c r="D180" s="27"/>
      <c r="E180" s="1"/>
      <c r="F180" s="13"/>
      <c r="N180" s="67"/>
      <c r="O180" s="67"/>
      <c r="P180" s="67"/>
    </row>
    <row r="181" spans="1:16" ht="15.75">
      <c r="A181" s="27"/>
      <c r="B181" s="1"/>
      <c r="C181" s="1"/>
      <c r="D181" s="1"/>
      <c r="E181" s="1"/>
      <c r="N181" s="67"/>
      <c r="O181" s="67"/>
      <c r="P181" s="67"/>
    </row>
    <row r="182" spans="1:16" ht="15.75">
      <c r="A182" s="27"/>
      <c r="B182" s="1"/>
      <c r="C182" s="1"/>
      <c r="D182" s="1"/>
      <c r="E182" s="1"/>
      <c r="N182" s="67"/>
      <c r="O182" s="67"/>
      <c r="P182" s="67"/>
    </row>
    <row r="183" spans="1:16" ht="15.75">
      <c r="A183" s="27"/>
      <c r="B183" s="1"/>
      <c r="C183" s="1"/>
      <c r="D183" s="1"/>
      <c r="E183" s="1"/>
      <c r="N183" s="67"/>
      <c r="O183" s="67"/>
      <c r="P183" s="67"/>
    </row>
    <row r="184" spans="1:16" ht="15.75">
      <c r="A184" s="27"/>
      <c r="B184" s="1"/>
      <c r="C184" s="1"/>
      <c r="D184" s="1"/>
      <c r="E184" s="1"/>
      <c r="N184" s="67"/>
      <c r="O184" s="67"/>
      <c r="P184" s="67"/>
    </row>
    <row r="185" spans="1:16" ht="15.75">
      <c r="A185" s="27"/>
      <c r="B185" s="1"/>
      <c r="C185" s="1"/>
      <c r="D185" s="1"/>
      <c r="E185" s="1"/>
      <c r="N185" s="67"/>
      <c r="O185" s="67"/>
      <c r="P185" s="67"/>
    </row>
    <row r="186" spans="1:16" ht="15.75">
      <c r="A186" s="27"/>
      <c r="B186" s="1"/>
      <c r="C186" s="1"/>
      <c r="D186" s="1"/>
      <c r="E186" s="1"/>
      <c r="F186" s="13"/>
      <c r="N186" s="67"/>
      <c r="O186" s="67"/>
      <c r="P186" s="67"/>
    </row>
    <row r="187" spans="1:16" ht="15.75">
      <c r="A187" s="27"/>
      <c r="B187" s="1"/>
      <c r="C187" s="1"/>
      <c r="D187" s="1"/>
      <c r="E187" s="1"/>
      <c r="N187" s="67"/>
      <c r="O187" s="67"/>
      <c r="P187" s="67"/>
    </row>
    <row r="188" spans="1:16" ht="15.75">
      <c r="A188" s="1"/>
      <c r="B188" s="1"/>
      <c r="C188" s="1"/>
      <c r="D188" s="1"/>
      <c r="E188" s="1"/>
      <c r="N188" s="67"/>
      <c r="O188" s="67"/>
      <c r="P188" s="67"/>
    </row>
    <row r="189" spans="1:16" ht="15.75">
      <c r="A189" s="1"/>
      <c r="B189" s="1"/>
      <c r="C189" s="1"/>
      <c r="D189" s="1"/>
      <c r="E189" s="1"/>
      <c r="N189" s="67"/>
      <c r="O189" s="67"/>
      <c r="P189" s="67"/>
    </row>
    <row r="190" spans="1:16" ht="15.75">
      <c r="A190" s="1"/>
      <c r="B190" s="1"/>
      <c r="C190" s="1"/>
      <c r="D190" s="1"/>
      <c r="E190" s="1"/>
      <c r="N190" s="67"/>
      <c r="O190" s="67"/>
      <c r="P190" s="67"/>
    </row>
    <row r="191" spans="1:16" ht="15.75">
      <c r="A191" s="1"/>
      <c r="B191" s="1"/>
      <c r="C191" s="1"/>
      <c r="D191" s="1"/>
      <c r="E191" s="1"/>
      <c r="N191" s="67"/>
      <c r="O191" s="67"/>
      <c r="P191" s="67"/>
    </row>
    <row r="192" spans="1:16" ht="15.75">
      <c r="A192" s="27"/>
      <c r="B192" s="27"/>
      <c r="C192" s="27"/>
      <c r="D192" s="27"/>
      <c r="E192" s="27"/>
      <c r="N192" s="67"/>
      <c r="O192" s="67"/>
      <c r="P192" s="67"/>
    </row>
    <row r="193" spans="1:16" ht="15.75">
      <c r="A193" s="1"/>
      <c r="B193" s="1"/>
      <c r="C193" s="1"/>
      <c r="D193" s="1"/>
      <c r="E193" s="1"/>
      <c r="N193" s="67"/>
      <c r="O193" s="67"/>
      <c r="P193" s="67"/>
    </row>
    <row r="194" spans="1:16" ht="15.75">
      <c r="A194" s="1"/>
      <c r="B194" s="1"/>
      <c r="C194" s="1"/>
      <c r="D194" s="1"/>
      <c r="E194" s="1"/>
      <c r="N194" s="67"/>
      <c r="O194" s="67"/>
      <c r="P194" s="67"/>
    </row>
    <row r="195" spans="1:16" ht="15.75">
      <c r="A195" s="1"/>
      <c r="B195" s="1"/>
      <c r="C195" s="1"/>
      <c r="D195" s="1"/>
      <c r="E195" s="1"/>
      <c r="N195" s="67"/>
      <c r="O195" s="67"/>
      <c r="P195" s="67"/>
    </row>
    <row r="196" spans="1:16" ht="15.75">
      <c r="A196" s="1"/>
      <c r="B196" s="1"/>
      <c r="C196" s="1"/>
      <c r="D196" s="1"/>
      <c r="E196" s="1"/>
      <c r="N196" s="67"/>
      <c r="O196" s="67"/>
      <c r="P196" s="67"/>
    </row>
    <row r="197" spans="1:16" ht="15.75">
      <c r="A197" s="1"/>
      <c r="B197" s="1"/>
      <c r="C197" s="1"/>
      <c r="D197" s="1"/>
      <c r="E197" s="1"/>
      <c r="N197" s="67"/>
      <c r="O197" s="67"/>
      <c r="P197" s="67"/>
    </row>
    <row r="198" spans="1:16" ht="15.75">
      <c r="A198" s="1"/>
      <c r="B198" s="1"/>
      <c r="C198" s="1"/>
      <c r="D198" s="1"/>
      <c r="E198" s="1"/>
      <c r="N198" s="67"/>
      <c r="O198" s="67"/>
      <c r="P198" s="67"/>
    </row>
    <row r="199" spans="1:16" ht="15.75">
      <c r="A199" s="1"/>
      <c r="B199" s="1"/>
      <c r="C199" s="1"/>
      <c r="D199" s="1"/>
      <c r="E199" s="1"/>
      <c r="N199" s="67"/>
      <c r="O199" s="67"/>
      <c r="P199" s="67"/>
    </row>
    <row r="200" spans="1:16" ht="15.75">
      <c r="A200" s="1"/>
      <c r="B200" s="1"/>
      <c r="C200" s="1"/>
      <c r="D200" s="1"/>
      <c r="E200" s="1"/>
      <c r="N200" s="67"/>
      <c r="O200" s="67"/>
      <c r="P200" s="67"/>
    </row>
    <row r="201" spans="1:16" ht="15.75">
      <c r="A201" s="1"/>
      <c r="B201" s="1"/>
      <c r="C201" s="1"/>
      <c r="D201" s="1"/>
      <c r="E201" s="1"/>
      <c r="N201" s="67"/>
      <c r="O201" s="67"/>
      <c r="P201" s="67"/>
    </row>
    <row r="202" spans="1:16" ht="15.75">
      <c r="A202" s="1"/>
      <c r="B202" s="1"/>
      <c r="C202" s="1"/>
      <c r="D202" s="1"/>
      <c r="E202" s="1"/>
      <c r="N202" s="67"/>
      <c r="O202" s="67"/>
      <c r="P202" s="67"/>
    </row>
    <row r="203" spans="1:16" ht="15.75">
      <c r="A203" s="1"/>
      <c r="B203" s="1"/>
      <c r="C203" s="1"/>
      <c r="D203" s="1"/>
      <c r="E203" s="1"/>
      <c r="F203" s="13"/>
      <c r="N203" s="67"/>
      <c r="O203" s="67"/>
      <c r="P203" s="67"/>
    </row>
    <row r="204" spans="1:16" ht="15.75">
      <c r="A204" s="1"/>
      <c r="B204" s="1"/>
      <c r="C204" s="1"/>
      <c r="D204" s="1"/>
      <c r="E204" s="1"/>
      <c r="N204" s="67"/>
      <c r="O204" s="67"/>
      <c r="P204" s="67"/>
    </row>
    <row r="205" spans="1:16" ht="15.75">
      <c r="A205" s="1"/>
      <c r="B205" s="1"/>
      <c r="C205" s="1"/>
      <c r="D205" s="1"/>
      <c r="E205" s="1"/>
      <c r="N205" s="67"/>
      <c r="O205" s="67"/>
      <c r="P205" s="67"/>
    </row>
    <row r="206" spans="1:16" ht="15.75">
      <c r="A206" s="1"/>
      <c r="B206" s="1"/>
      <c r="C206" s="1"/>
      <c r="D206" s="1"/>
      <c r="E206" s="1"/>
      <c r="N206" s="67"/>
      <c r="O206" s="67"/>
      <c r="P206" s="67"/>
    </row>
    <row r="207" spans="1:16" ht="15.75">
      <c r="A207" s="27"/>
      <c r="B207" s="27"/>
      <c r="C207" s="27"/>
      <c r="D207" s="27"/>
      <c r="E207" s="27"/>
      <c r="N207" s="67"/>
      <c r="O207" s="67"/>
      <c r="P207" s="67"/>
    </row>
    <row r="208" spans="1:16" ht="15.75">
      <c r="A208" s="1"/>
      <c r="B208" s="1"/>
      <c r="C208" s="1"/>
      <c r="D208" s="1"/>
      <c r="E208" s="1"/>
      <c r="N208" s="67"/>
      <c r="O208" s="67"/>
      <c r="P208" s="67"/>
    </row>
    <row r="209" spans="1:16" ht="15.75">
      <c r="A209" s="1"/>
      <c r="B209" s="1"/>
      <c r="C209" s="1"/>
      <c r="D209" s="1"/>
      <c r="E209" s="1"/>
      <c r="N209" s="67"/>
      <c r="O209" s="67"/>
      <c r="P209" s="67"/>
    </row>
    <row r="210" spans="1:16" ht="15.75">
      <c r="A210" s="1"/>
      <c r="B210" s="1"/>
      <c r="C210" s="1"/>
      <c r="D210" s="1"/>
      <c r="E210" s="1"/>
      <c r="N210" s="67"/>
      <c r="O210" s="67"/>
      <c r="P210" s="67"/>
    </row>
    <row r="211" spans="1:16" ht="15.75">
      <c r="A211" s="1"/>
      <c r="B211" s="1"/>
      <c r="C211" s="1"/>
      <c r="D211" s="1"/>
      <c r="E211" s="1"/>
      <c r="N211" s="67"/>
      <c r="O211" s="67"/>
      <c r="P211" s="67"/>
    </row>
    <row r="212" spans="1:16" ht="15.75">
      <c r="A212" s="27"/>
      <c r="B212" s="27"/>
      <c r="C212" s="27"/>
      <c r="D212" s="27"/>
      <c r="E212" s="27"/>
      <c r="N212" s="67"/>
      <c r="O212" s="67"/>
      <c r="P212" s="67"/>
    </row>
    <row r="213" spans="1:16" ht="15.75">
      <c r="A213" s="1"/>
      <c r="B213" s="1"/>
      <c r="C213" s="1"/>
      <c r="D213" s="1"/>
      <c r="E213" s="1"/>
      <c r="N213" s="67"/>
      <c r="O213" s="67"/>
      <c r="P213" s="67"/>
    </row>
    <row r="214" spans="1:16" ht="15.75">
      <c r="A214" s="1"/>
      <c r="B214" s="1"/>
      <c r="C214" s="1"/>
      <c r="D214" s="1"/>
      <c r="E214" s="1"/>
      <c r="N214" s="67"/>
      <c r="O214" s="67"/>
      <c r="P214" s="67"/>
    </row>
    <row r="215" spans="1:16" ht="15.75">
      <c r="A215" s="1"/>
      <c r="B215" s="1"/>
      <c r="C215" s="1"/>
      <c r="D215" s="1"/>
      <c r="E215" s="1"/>
      <c r="N215" s="67"/>
      <c r="O215" s="67"/>
      <c r="P215" s="67"/>
    </row>
    <row r="216" spans="1:16" ht="15.75">
      <c r="A216" s="27"/>
      <c r="B216" s="27"/>
      <c r="C216" s="27"/>
      <c r="D216" s="27"/>
      <c r="E216" s="27"/>
      <c r="N216" s="67"/>
      <c r="O216" s="67"/>
      <c r="P216" s="67"/>
    </row>
    <row r="217" spans="1:16" ht="15.75">
      <c r="A217" s="1"/>
      <c r="B217" s="1"/>
      <c r="C217" s="1"/>
      <c r="D217" s="1"/>
      <c r="E217" s="1"/>
      <c r="N217" s="67"/>
      <c r="O217" s="67"/>
      <c r="P217" s="67"/>
    </row>
    <row r="218" spans="1:16" ht="15.75">
      <c r="A218" s="1"/>
      <c r="B218" s="1"/>
      <c r="C218" s="1"/>
      <c r="D218" s="1"/>
      <c r="E218" s="1"/>
      <c r="F218" s="13"/>
      <c r="N218" s="67"/>
      <c r="O218" s="67"/>
      <c r="P218" s="67"/>
    </row>
    <row r="219" spans="1:16" ht="15.75">
      <c r="A219" s="27"/>
      <c r="B219" s="27"/>
      <c r="C219" s="27"/>
      <c r="D219" s="27"/>
      <c r="E219" s="27"/>
      <c r="N219" s="67"/>
      <c r="O219" s="67"/>
      <c r="P219" s="67"/>
    </row>
    <row r="220" spans="1:16" ht="15.75">
      <c r="A220" s="1"/>
      <c r="B220" s="1"/>
      <c r="C220" s="1"/>
      <c r="D220" s="1"/>
      <c r="E220" s="1"/>
      <c r="N220" s="67"/>
      <c r="O220" s="67"/>
      <c r="P220" s="67"/>
    </row>
    <row r="221" spans="1:16" ht="15.75">
      <c r="A221" s="1"/>
      <c r="B221" s="1"/>
      <c r="C221" s="1"/>
      <c r="D221" s="1"/>
      <c r="E221" s="1"/>
      <c r="N221" s="67"/>
      <c r="O221" s="67"/>
      <c r="P221" s="67"/>
    </row>
    <row r="222" spans="1:16" ht="15.75">
      <c r="A222" s="1"/>
      <c r="B222" s="1"/>
      <c r="C222" s="1"/>
      <c r="D222" s="1"/>
      <c r="E222" s="1"/>
      <c r="N222" s="67"/>
      <c r="O222" s="67"/>
      <c r="P222" s="67"/>
    </row>
    <row r="223" spans="1:16" ht="15.75">
      <c r="A223" s="1"/>
      <c r="B223" s="1"/>
      <c r="C223" s="1"/>
      <c r="D223" s="1"/>
      <c r="E223" s="1"/>
      <c r="F223" s="13"/>
      <c r="N223" s="67"/>
      <c r="O223" s="67"/>
      <c r="P223" s="67"/>
    </row>
    <row r="224" spans="1:16" ht="15.75">
      <c r="A224" s="1"/>
      <c r="B224" s="1"/>
      <c r="C224" s="1"/>
      <c r="D224" s="1"/>
      <c r="E224" s="1"/>
      <c r="N224" s="67"/>
      <c r="O224" s="67"/>
      <c r="P224" s="67"/>
    </row>
    <row r="225" spans="1:16" ht="15.75">
      <c r="A225" s="1"/>
      <c r="B225" s="1"/>
      <c r="C225" s="1"/>
      <c r="D225" s="1"/>
      <c r="E225" s="1"/>
      <c r="N225" s="67"/>
      <c r="O225" s="67"/>
      <c r="P225" s="67"/>
    </row>
    <row r="226" spans="1:16" ht="15.75">
      <c r="A226" s="1"/>
      <c r="B226" s="1"/>
      <c r="C226" s="1"/>
      <c r="D226" s="1"/>
      <c r="E226" s="1"/>
      <c r="N226" s="67"/>
      <c r="O226" s="67"/>
      <c r="P226" s="67"/>
    </row>
    <row r="227" spans="1:16" ht="15.75">
      <c r="A227" s="1"/>
      <c r="B227" s="1"/>
      <c r="C227" s="1"/>
      <c r="D227" s="1"/>
      <c r="E227" s="1"/>
      <c r="F227" s="13"/>
      <c r="N227" s="67"/>
      <c r="O227" s="67"/>
      <c r="P227" s="67"/>
    </row>
    <row r="228" spans="1:16" ht="15.75">
      <c r="A228" s="1"/>
      <c r="B228" s="1"/>
      <c r="C228" s="1"/>
      <c r="D228" s="1"/>
      <c r="E228" s="1"/>
      <c r="N228" s="67"/>
      <c r="O228" s="67"/>
      <c r="P228" s="67"/>
    </row>
    <row r="229" spans="14:16" ht="15.75">
      <c r="N229" s="67"/>
      <c r="O229" s="67"/>
      <c r="P229" s="67"/>
    </row>
    <row r="230" spans="1:16" ht="15.75">
      <c r="A230" s="13"/>
      <c r="B230" s="13"/>
      <c r="C230" s="13"/>
      <c r="D230" s="13"/>
      <c r="E230" s="13"/>
      <c r="F230" s="13"/>
      <c r="N230" s="67"/>
      <c r="O230" s="67"/>
      <c r="P230" s="67"/>
    </row>
    <row r="231" spans="14:16" ht="15.75">
      <c r="N231" s="67"/>
      <c r="O231" s="67"/>
      <c r="P231" s="67"/>
    </row>
    <row r="232" spans="14:16" ht="15.75">
      <c r="N232" s="67"/>
      <c r="O232" s="67"/>
      <c r="P232" s="67"/>
    </row>
    <row r="233" spans="14:16" ht="15.75">
      <c r="N233" s="67"/>
      <c r="O233" s="67"/>
      <c r="P233" s="67"/>
    </row>
    <row r="234" spans="14:16" ht="15.75">
      <c r="N234" s="67"/>
      <c r="O234" s="67"/>
      <c r="P234" s="67"/>
    </row>
    <row r="235" spans="14:16" ht="15.75">
      <c r="N235" s="67"/>
      <c r="O235" s="67"/>
      <c r="P235" s="67"/>
    </row>
    <row r="236" spans="14:16" ht="15.75">
      <c r="N236" s="67"/>
      <c r="O236" s="67"/>
      <c r="P236" s="67"/>
    </row>
    <row r="237" spans="14:16" ht="15.75">
      <c r="N237" s="67"/>
      <c r="O237" s="67"/>
      <c r="P237" s="67"/>
    </row>
    <row r="238" spans="14:16" ht="15.75">
      <c r="N238" s="67"/>
      <c r="O238" s="67"/>
      <c r="P238" s="67"/>
    </row>
    <row r="239" spans="14:16" ht="15.75">
      <c r="N239" s="67"/>
      <c r="O239" s="67"/>
      <c r="P239" s="67"/>
    </row>
    <row r="240" spans="14:16" ht="15.75">
      <c r="N240" s="67"/>
      <c r="O240" s="67"/>
      <c r="P240" s="67"/>
    </row>
    <row r="241" spans="14:16" ht="15.75">
      <c r="N241" s="67"/>
      <c r="O241" s="67"/>
      <c r="P241" s="67"/>
    </row>
    <row r="242" spans="14:16" ht="15.75">
      <c r="N242" s="67"/>
      <c r="O242" s="67"/>
      <c r="P242" s="67"/>
    </row>
    <row r="243" spans="14:16" ht="15.75">
      <c r="N243" s="67"/>
      <c r="O243" s="67"/>
      <c r="P243" s="67"/>
    </row>
    <row r="244" spans="14:16" ht="15.75">
      <c r="N244" s="67"/>
      <c r="O244" s="67"/>
      <c r="P244" s="67"/>
    </row>
    <row r="245" spans="14:16" ht="15.75">
      <c r="N245" s="67"/>
      <c r="O245" s="67"/>
      <c r="P245" s="67"/>
    </row>
    <row r="246" spans="14:16" ht="15.75">
      <c r="N246" s="67"/>
      <c r="O246" s="67"/>
      <c r="P246" s="67"/>
    </row>
    <row r="247" spans="1:16" ht="15.75">
      <c r="A247" s="13"/>
      <c r="B247" s="13"/>
      <c r="C247" s="13"/>
      <c r="D247" s="13"/>
      <c r="E247" s="94"/>
      <c r="F247" s="94"/>
      <c r="G247" s="13"/>
      <c r="H247" s="13"/>
      <c r="N247" s="67"/>
      <c r="O247" s="67"/>
      <c r="P247" s="67"/>
    </row>
    <row r="248" spans="5:16" ht="15.75">
      <c r="E248" s="95"/>
      <c r="F248" s="95"/>
      <c r="N248" s="67"/>
      <c r="O248" s="67"/>
      <c r="P248" s="67"/>
    </row>
    <row r="249" spans="5:16" ht="15.75">
      <c r="E249" s="95"/>
      <c r="F249" s="95"/>
      <c r="G249" s="95"/>
      <c r="H249" s="95"/>
      <c r="N249" s="67"/>
      <c r="O249" s="67"/>
      <c r="P249" s="67"/>
    </row>
    <row r="250" spans="5:16" ht="15.75">
      <c r="E250" s="95"/>
      <c r="F250" s="95"/>
      <c r="N250" s="67"/>
      <c r="O250" s="67"/>
      <c r="P250" s="67"/>
    </row>
    <row r="251" spans="1:16" ht="15.75">
      <c r="A251" s="13"/>
      <c r="B251" s="13"/>
      <c r="C251" s="13"/>
      <c r="D251" s="13"/>
      <c r="E251" s="94"/>
      <c r="F251" s="94"/>
      <c r="G251" s="13"/>
      <c r="H251" s="13"/>
      <c r="N251" s="67"/>
      <c r="O251" s="67"/>
      <c r="P251" s="67"/>
    </row>
    <row r="252" spans="5:16" ht="15.75">
      <c r="E252" s="95"/>
      <c r="F252" s="95"/>
      <c r="N252" s="67"/>
      <c r="O252" s="67"/>
      <c r="P252" s="67"/>
    </row>
    <row r="253" spans="5:16" ht="15.75">
      <c r="E253" s="95"/>
      <c r="F253" s="95"/>
      <c r="N253" s="67"/>
      <c r="O253" s="67"/>
      <c r="P253" s="67"/>
    </row>
    <row r="254" spans="5:16" ht="15.75">
      <c r="E254" s="95"/>
      <c r="F254" s="95"/>
      <c r="N254" s="67"/>
      <c r="O254" s="67"/>
      <c r="P254" s="67"/>
    </row>
    <row r="255" spans="5:17" s="13" customFormat="1" ht="15.75">
      <c r="E255" s="94"/>
      <c r="F255" s="94"/>
      <c r="Q255" s="91"/>
    </row>
    <row r="256" spans="5:16" ht="15.75">
      <c r="E256" s="95"/>
      <c r="F256" s="95"/>
      <c r="N256" s="68"/>
      <c r="O256" s="68"/>
      <c r="P256" s="68"/>
    </row>
    <row r="257" spans="5:13" ht="15.75">
      <c r="E257" s="95"/>
      <c r="F257" s="95"/>
      <c r="I257" s="95"/>
      <c r="J257" s="95"/>
      <c r="K257" s="95"/>
      <c r="L257" s="95"/>
      <c r="M257" s="95"/>
    </row>
    <row r="258" spans="5:6" ht="15.75">
      <c r="E258" s="95"/>
      <c r="F258" s="95"/>
    </row>
    <row r="259" spans="1:17" s="13" customFormat="1" ht="15.75">
      <c r="A259" s="2"/>
      <c r="B259" s="2"/>
      <c r="C259" s="2"/>
      <c r="D259" s="2"/>
      <c r="E259" s="95"/>
      <c r="F259" s="95"/>
      <c r="G259" s="2"/>
      <c r="H259" s="2"/>
      <c r="Q259" s="91"/>
    </row>
    <row r="260" spans="5:6" ht="15.75">
      <c r="E260" s="95"/>
      <c r="F260" s="95"/>
    </row>
    <row r="261" spans="5:6" ht="15.75">
      <c r="E261" s="95"/>
      <c r="F261" s="95"/>
    </row>
    <row r="262" spans="5:6" ht="15.75">
      <c r="E262" s="95"/>
      <c r="F262" s="95"/>
    </row>
    <row r="263" spans="1:17" s="13" customFormat="1" ht="15.75">
      <c r="A263" s="2"/>
      <c r="B263" s="2"/>
      <c r="C263" s="2"/>
      <c r="D263" s="2"/>
      <c r="E263" s="95"/>
      <c r="F263" s="95"/>
      <c r="G263" s="2"/>
      <c r="H263" s="2"/>
      <c r="Q263" s="90"/>
    </row>
    <row r="264" spans="5:6" ht="15.75">
      <c r="E264" s="95"/>
      <c r="F264" s="95"/>
    </row>
    <row r="265" spans="1:8" ht="15.75">
      <c r="A265" s="13"/>
      <c r="B265" s="13"/>
      <c r="C265" s="13"/>
      <c r="D265" s="13"/>
      <c r="E265" s="94"/>
      <c r="F265" s="94"/>
      <c r="G265" s="13"/>
      <c r="H265" s="13"/>
    </row>
    <row r="266" spans="5:6" ht="15.75">
      <c r="E266" s="95"/>
      <c r="F266" s="95"/>
    </row>
    <row r="267" spans="5:6" ht="15.75">
      <c r="E267" s="95"/>
      <c r="F267" s="95"/>
    </row>
    <row r="268" spans="5:6" ht="15.75">
      <c r="E268" s="95"/>
      <c r="F268" s="95"/>
    </row>
    <row r="269" spans="5:6" ht="15.75">
      <c r="E269" s="95"/>
      <c r="F269" s="95"/>
    </row>
    <row r="270" spans="5:6" ht="15.75">
      <c r="E270" s="95"/>
      <c r="F270" s="95"/>
    </row>
    <row r="271" spans="5:6" ht="15.75">
      <c r="E271" s="95"/>
      <c r="F271" s="95"/>
    </row>
    <row r="272" spans="5:6" ht="15.75">
      <c r="E272" s="95"/>
      <c r="F272" s="95"/>
    </row>
    <row r="273" spans="1:17" s="13" customFormat="1" ht="15.75">
      <c r="A273" s="2"/>
      <c r="B273" s="2"/>
      <c r="C273" s="2"/>
      <c r="D273" s="2"/>
      <c r="E273" s="95"/>
      <c r="F273" s="95"/>
      <c r="G273" s="2"/>
      <c r="H273" s="2"/>
      <c r="Q273" s="90"/>
    </row>
    <row r="274" spans="5:6" ht="15.75">
      <c r="E274" s="95"/>
      <c r="F274" s="95"/>
    </row>
    <row r="275" spans="5:6" ht="15.75">
      <c r="E275" s="95"/>
      <c r="F275" s="95"/>
    </row>
    <row r="276" spans="1:8" ht="15.75">
      <c r="A276" s="13"/>
      <c r="B276" s="13"/>
      <c r="C276" s="13"/>
      <c r="D276" s="13"/>
      <c r="E276" s="94"/>
      <c r="F276" s="94"/>
      <c r="G276" s="13"/>
      <c r="H276" s="13"/>
    </row>
    <row r="277" spans="5:6" ht="15.75">
      <c r="E277" s="95"/>
      <c r="F277" s="95"/>
    </row>
    <row r="278" spans="5:6" ht="15.75">
      <c r="E278" s="95"/>
      <c r="F278" s="95"/>
    </row>
    <row r="279" spans="5:6" ht="15.75">
      <c r="E279" s="95"/>
      <c r="F279" s="95"/>
    </row>
    <row r="280" spans="5:6" ht="15.75">
      <c r="E280" s="95"/>
      <c r="F280" s="95"/>
    </row>
    <row r="281" spans="5:6" ht="15.75">
      <c r="E281" s="95"/>
      <c r="F281" s="95"/>
    </row>
    <row r="282" spans="5:6" ht="15.75">
      <c r="E282" s="95"/>
      <c r="F282" s="95"/>
    </row>
    <row r="283" spans="1:8" ht="15.75">
      <c r="A283" s="13"/>
      <c r="B283" s="13"/>
      <c r="C283" s="13"/>
      <c r="D283" s="13"/>
      <c r="E283" s="94"/>
      <c r="F283" s="94"/>
      <c r="G283" s="13"/>
      <c r="H283" s="13"/>
    </row>
    <row r="284" spans="1:17" s="13" customFormat="1" ht="15.75">
      <c r="A284" s="2"/>
      <c r="B284" s="2"/>
      <c r="C284" s="2"/>
      <c r="D284" s="2"/>
      <c r="E284" s="95"/>
      <c r="F284" s="95"/>
      <c r="G284" s="2"/>
      <c r="H284" s="2"/>
      <c r="Q284" s="90"/>
    </row>
    <row r="285" spans="5:6" ht="15.75">
      <c r="E285" s="95"/>
      <c r="F285" s="95"/>
    </row>
    <row r="286" spans="5:6" ht="15.75">
      <c r="E286" s="95"/>
      <c r="F286" s="95"/>
    </row>
    <row r="287" spans="5:6" ht="15.75">
      <c r="E287" s="95"/>
      <c r="F287" s="95"/>
    </row>
    <row r="288" spans="5:6" ht="15.75">
      <c r="E288" s="95"/>
      <c r="F288" s="95"/>
    </row>
    <row r="289" spans="5:6" ht="15.75">
      <c r="E289" s="95"/>
      <c r="F289" s="95"/>
    </row>
    <row r="290" spans="5:6" ht="15.75">
      <c r="E290" s="95"/>
      <c r="F290" s="95"/>
    </row>
    <row r="291" spans="1:17" s="13" customFormat="1" ht="15.75">
      <c r="A291" s="2"/>
      <c r="B291" s="2"/>
      <c r="C291" s="2"/>
      <c r="D291" s="2"/>
      <c r="E291" s="95"/>
      <c r="F291" s="95"/>
      <c r="G291" s="2"/>
      <c r="H291" s="2"/>
      <c r="Q291" s="90"/>
    </row>
    <row r="292" spans="5:6" ht="15.75">
      <c r="E292" s="95"/>
      <c r="F292" s="95"/>
    </row>
    <row r="293" spans="5:6" ht="15.75">
      <c r="E293" s="95"/>
      <c r="F293" s="95"/>
    </row>
    <row r="294" spans="5:6" ht="15.75">
      <c r="E294" s="95"/>
      <c r="F294" s="95"/>
    </row>
    <row r="295" spans="5:6" ht="15.75">
      <c r="E295" s="95"/>
      <c r="F295" s="95"/>
    </row>
    <row r="296" spans="5:6" ht="15.75">
      <c r="E296" s="95"/>
      <c r="F296" s="95"/>
    </row>
    <row r="297" spans="5:6" ht="15.75">
      <c r="E297" s="95"/>
      <c r="F297" s="95"/>
    </row>
    <row r="298" spans="5:6" ht="15.75">
      <c r="E298" s="95"/>
      <c r="F298" s="95"/>
    </row>
    <row r="299" spans="5:6" ht="15.75">
      <c r="E299" s="95"/>
      <c r="F299" s="95"/>
    </row>
    <row r="300" spans="5:6" ht="15.75">
      <c r="E300" s="95"/>
      <c r="F300" s="95"/>
    </row>
    <row r="301" spans="5:6" ht="15.75">
      <c r="E301" s="95"/>
      <c r="F301" s="95"/>
    </row>
    <row r="302" spans="5:6" ht="15.75">
      <c r="E302" s="95"/>
      <c r="F302" s="95"/>
    </row>
    <row r="303" spans="5:6" ht="15.75">
      <c r="E303" s="95"/>
      <c r="F303" s="95"/>
    </row>
    <row r="304" spans="5:6" ht="15.75">
      <c r="E304" s="95"/>
      <c r="F304" s="95"/>
    </row>
    <row r="305" spans="5:6" ht="15.75">
      <c r="E305" s="95"/>
      <c r="F305" s="95"/>
    </row>
    <row r="306" spans="5:6" ht="15.75">
      <c r="E306" s="95"/>
      <c r="F306" s="95"/>
    </row>
    <row r="307" spans="5:6" ht="15.75">
      <c r="E307" s="95"/>
      <c r="F307" s="95"/>
    </row>
    <row r="308" spans="5:6" ht="15.75">
      <c r="E308" s="95"/>
      <c r="F308" s="95"/>
    </row>
    <row r="309" spans="5:6" ht="15.75">
      <c r="E309" s="95"/>
      <c r="F309" s="95"/>
    </row>
    <row r="310" spans="5:6" ht="15.75">
      <c r="E310" s="95"/>
      <c r="F310" s="95"/>
    </row>
    <row r="311" spans="5:6" ht="15.75">
      <c r="E311" s="95"/>
      <c r="F311" s="95"/>
    </row>
    <row r="312" spans="5:6" ht="15.75">
      <c r="E312" s="95"/>
      <c r="F312" s="95"/>
    </row>
    <row r="313" spans="1:8" ht="15.75">
      <c r="A313" s="13"/>
      <c r="B313" s="13"/>
      <c r="C313" s="13"/>
      <c r="D313" s="13"/>
      <c r="E313" s="94"/>
      <c r="F313" s="94"/>
      <c r="G313" s="13"/>
      <c r="H313" s="13"/>
    </row>
    <row r="314" spans="5:6" ht="15.75">
      <c r="E314" s="95"/>
      <c r="F314" s="95"/>
    </row>
    <row r="315" spans="5:6" ht="15.75">
      <c r="E315" s="95"/>
      <c r="F315" s="95"/>
    </row>
    <row r="317" spans="1:8" ht="15.75">
      <c r="A317" s="13"/>
      <c r="B317" s="13"/>
      <c r="C317" s="13"/>
      <c r="D317" s="13"/>
      <c r="E317" s="94"/>
      <c r="F317" s="94"/>
      <c r="G317" s="13"/>
      <c r="H317" s="13"/>
    </row>
    <row r="318" spans="5:6" ht="15.75">
      <c r="E318" s="95"/>
      <c r="F318" s="95"/>
    </row>
    <row r="319" spans="5:16" ht="15.75">
      <c r="E319" s="95"/>
      <c r="F319" s="95"/>
      <c r="N319" s="31"/>
      <c r="O319" s="31"/>
      <c r="P319" s="31"/>
    </row>
    <row r="320" spans="5:16" ht="15.75">
      <c r="E320" s="95"/>
      <c r="F320" s="95"/>
      <c r="N320" s="31"/>
      <c r="O320" s="31"/>
      <c r="P320" s="31"/>
    </row>
    <row r="321" spans="5:17" s="13" customFormat="1" ht="15.75">
      <c r="E321" s="94"/>
      <c r="F321" s="94"/>
      <c r="N321" s="41"/>
      <c r="O321" s="41"/>
      <c r="P321" s="41"/>
      <c r="Q321" s="90"/>
    </row>
    <row r="322" spans="5:16" ht="15.75">
      <c r="E322" s="95"/>
      <c r="F322" s="95"/>
      <c r="N322" s="31"/>
      <c r="O322" s="31"/>
      <c r="P322" s="31"/>
    </row>
    <row r="323" spans="5:16" ht="15.75">
      <c r="E323" s="95"/>
      <c r="F323" s="95"/>
      <c r="N323" s="31"/>
      <c r="O323" s="31"/>
      <c r="P323" s="31"/>
    </row>
    <row r="324" spans="5:6" ht="15.75">
      <c r="E324" s="95"/>
      <c r="F324" s="95"/>
    </row>
    <row r="325" spans="1:17" s="13" customFormat="1" ht="15.75">
      <c r="A325" s="2"/>
      <c r="B325" s="2"/>
      <c r="C325" s="2"/>
      <c r="D325" s="2"/>
      <c r="E325" s="95"/>
      <c r="F325" s="95"/>
      <c r="G325" s="2"/>
      <c r="H325" s="2"/>
      <c r="Q325" s="90"/>
    </row>
    <row r="326" spans="1:8" ht="15.75">
      <c r="A326" s="13"/>
      <c r="B326" s="13"/>
      <c r="C326" s="13"/>
      <c r="D326" s="13"/>
      <c r="E326" s="94"/>
      <c r="F326" s="94"/>
      <c r="G326" s="94"/>
      <c r="H326" s="94"/>
    </row>
    <row r="327" spans="5:6" ht="15.75">
      <c r="E327" s="95"/>
      <c r="F327" s="95"/>
    </row>
    <row r="328" spans="5:6" ht="15.75">
      <c r="E328" s="95"/>
      <c r="F328" s="95"/>
    </row>
    <row r="329" spans="1:17" s="13" customFormat="1" ht="15.75">
      <c r="A329" s="2"/>
      <c r="B329" s="2"/>
      <c r="C329" s="2"/>
      <c r="D329" s="2"/>
      <c r="E329" s="95"/>
      <c r="F329" s="95"/>
      <c r="G329" s="2"/>
      <c r="H329" s="2"/>
      <c r="Q329" s="90"/>
    </row>
    <row r="330" spans="1:8" ht="15.75">
      <c r="A330" s="13"/>
      <c r="B330" s="13"/>
      <c r="C330" s="13"/>
      <c r="D330" s="13"/>
      <c r="E330" s="94"/>
      <c r="F330" s="94"/>
      <c r="G330" s="94"/>
      <c r="H330" s="94"/>
    </row>
    <row r="331" spans="5:6" ht="15.75">
      <c r="E331" s="95"/>
      <c r="F331" s="95"/>
    </row>
    <row r="332" spans="5:6" ht="15.75">
      <c r="E332" s="95"/>
      <c r="F332" s="95"/>
    </row>
    <row r="333" spans="5:6" ht="15.75">
      <c r="E333" s="95"/>
      <c r="F333" s="95"/>
    </row>
    <row r="334" spans="1:17" s="13" customFormat="1" ht="15.75">
      <c r="A334" s="2"/>
      <c r="B334" s="2"/>
      <c r="C334" s="2"/>
      <c r="D334" s="2"/>
      <c r="E334" s="95"/>
      <c r="F334" s="95"/>
      <c r="G334" s="2"/>
      <c r="H334" s="2"/>
      <c r="Q334" s="90"/>
    </row>
    <row r="335" spans="1:8" ht="15.75">
      <c r="A335" s="13"/>
      <c r="B335" s="13"/>
      <c r="C335" s="13"/>
      <c r="D335" s="13"/>
      <c r="E335" s="94"/>
      <c r="F335" s="94"/>
      <c r="G335" s="13"/>
      <c r="H335" s="13"/>
    </row>
    <row r="336" spans="5:6" ht="15.75">
      <c r="E336" s="95"/>
      <c r="F336" s="95"/>
    </row>
    <row r="337" spans="5:6" ht="15.75">
      <c r="E337" s="95"/>
      <c r="F337" s="95"/>
    </row>
    <row r="338" spans="1:17" s="13" customFormat="1" ht="15.75">
      <c r="A338" s="2"/>
      <c r="B338" s="2"/>
      <c r="C338" s="2"/>
      <c r="D338" s="2"/>
      <c r="E338" s="2"/>
      <c r="F338" s="2"/>
      <c r="G338" s="2"/>
      <c r="H338" s="2"/>
      <c r="Q338" s="90"/>
    </row>
    <row r="339" spans="5:6" ht="15.75">
      <c r="E339" s="95"/>
      <c r="F339" s="95"/>
    </row>
    <row r="340" spans="1:8" ht="15.75">
      <c r="A340" s="13"/>
      <c r="B340" s="13"/>
      <c r="C340" s="13"/>
      <c r="D340" s="13"/>
      <c r="E340" s="94"/>
      <c r="F340" s="94"/>
      <c r="G340" s="13"/>
      <c r="H340" s="13"/>
    </row>
    <row r="341" spans="5:6" ht="15.75">
      <c r="E341" s="95"/>
      <c r="F341" s="95"/>
    </row>
    <row r="342" spans="5:6" ht="15.75">
      <c r="E342" s="95"/>
      <c r="F342" s="95"/>
    </row>
    <row r="343" spans="1:17" s="13" customFormat="1" ht="15.75">
      <c r="A343" s="2"/>
      <c r="B343" s="2"/>
      <c r="C343" s="2"/>
      <c r="D343" s="2"/>
      <c r="E343" s="95"/>
      <c r="F343" s="95"/>
      <c r="G343" s="2"/>
      <c r="H343" s="2"/>
      <c r="Q343" s="90"/>
    </row>
    <row r="344" spans="1:8" ht="15.75">
      <c r="A344" s="13"/>
      <c r="B344" s="13"/>
      <c r="C344" s="13"/>
      <c r="D344" s="13"/>
      <c r="E344" s="94"/>
      <c r="F344" s="94"/>
      <c r="G344" s="13"/>
      <c r="H344" s="13"/>
    </row>
    <row r="345" spans="5:6" ht="15.75">
      <c r="E345" s="95"/>
      <c r="F345" s="95"/>
    </row>
    <row r="346" spans="5:6" ht="15.75">
      <c r="E346" s="95"/>
      <c r="F346" s="95"/>
    </row>
    <row r="348" spans="1:17" s="13" customFormat="1" ht="15.75">
      <c r="A348" s="2"/>
      <c r="B348" s="2"/>
      <c r="C348" s="2"/>
      <c r="D348" s="2"/>
      <c r="E348" s="2"/>
      <c r="F348" s="2"/>
      <c r="G348" s="2"/>
      <c r="H348" s="2"/>
      <c r="Q348" s="90"/>
    </row>
    <row r="349" spans="5:6" ht="15.75">
      <c r="E349" s="96"/>
      <c r="F349" s="96"/>
    </row>
    <row r="352" spans="1:17" s="13" customFormat="1" ht="15.75">
      <c r="A352" s="2"/>
      <c r="B352" s="2"/>
      <c r="C352" s="2"/>
      <c r="D352" s="2"/>
      <c r="E352" s="2"/>
      <c r="F352" s="2"/>
      <c r="G352" s="2"/>
      <c r="H352" s="2"/>
      <c r="Q352" s="90"/>
    </row>
    <row r="353" spans="14:16" ht="15.75">
      <c r="N353" s="66"/>
      <c r="O353" s="66"/>
      <c r="P353" s="66"/>
    </row>
    <row r="357" ht="23.25" customHeight="1"/>
  </sheetData>
  <sheetProtection/>
  <mergeCells count="1">
    <mergeCell ref="E1:J1"/>
  </mergeCells>
  <printOptions gridLines="1" headings="1"/>
  <pageMargins left="0.75" right="0.75" top="1" bottom="1" header="0.5" footer="0.5"/>
  <pageSetup horizontalDpi="600" verticalDpi="600" orientation="portrait" paperSize="9" scale="50" r:id="rId1"/>
  <rowBreaks count="1" manualBreakCount="1">
    <brk id="6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view="pageBreakPreview" zoomScale="60" zoomScalePageLayoutView="0" workbookViewId="0" topLeftCell="A16">
      <selection activeCell="E1" sqref="E1:K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9.00390625" style="2" customWidth="1"/>
    <col min="7" max="7" width="16.421875" style="2" customWidth="1"/>
    <col min="8" max="8" width="19.57421875" style="2" customWidth="1"/>
    <col min="9" max="9" width="12.7109375" style="2" customWidth="1"/>
    <col min="10" max="10" width="10.28125" style="2" bestFit="1" customWidth="1"/>
    <col min="11" max="13" width="9.140625" style="2" customWidth="1"/>
    <col min="14" max="14" width="15.00390625" style="2" customWidth="1"/>
    <col min="15" max="15" width="11.57421875" style="2" bestFit="1" customWidth="1"/>
    <col min="16" max="16" width="12.00390625" style="2" customWidth="1"/>
    <col min="17" max="17" width="9.140625" style="90" customWidth="1"/>
    <col min="18" max="16384" width="9.140625" style="2" customWidth="1"/>
  </cols>
  <sheetData>
    <row r="1" spans="5:17" ht="24" customHeight="1">
      <c r="E1" s="308" t="s">
        <v>459</v>
      </c>
      <c r="F1" s="308"/>
      <c r="G1" s="308"/>
      <c r="H1" s="308"/>
      <c r="I1" s="308"/>
      <c r="J1" s="308"/>
      <c r="K1" s="308"/>
      <c r="L1" s="84"/>
      <c r="M1" s="31"/>
      <c r="N1" s="31"/>
      <c r="O1" s="34"/>
      <c r="Q1" s="2"/>
    </row>
    <row r="2" spans="5:17" ht="15.75">
      <c r="E2" s="80" t="s">
        <v>335</v>
      </c>
      <c r="F2" s="73"/>
      <c r="G2" s="73"/>
      <c r="H2" s="73"/>
      <c r="I2" s="73"/>
      <c r="J2" s="73"/>
      <c r="K2" s="73"/>
      <c r="L2" s="22"/>
      <c r="M2" s="31"/>
      <c r="N2" s="31"/>
      <c r="O2" s="34"/>
      <c r="Q2" s="2"/>
    </row>
    <row r="3" spans="5:17" ht="15.75">
      <c r="E3" s="80" t="s">
        <v>310</v>
      </c>
      <c r="F3" s="73"/>
      <c r="G3" s="73"/>
      <c r="H3" s="73"/>
      <c r="I3" s="73"/>
      <c r="J3" s="73"/>
      <c r="K3" s="73"/>
      <c r="L3" s="22"/>
      <c r="M3" s="31"/>
      <c r="N3" s="31"/>
      <c r="O3" s="34"/>
      <c r="Q3" s="2"/>
    </row>
    <row r="4" spans="5:17" ht="15.75">
      <c r="E4" s="80"/>
      <c r="F4" s="73"/>
      <c r="G4" s="73"/>
      <c r="H4" s="73"/>
      <c r="I4" s="73"/>
      <c r="J4" s="73"/>
      <c r="K4" s="73"/>
      <c r="L4" s="22"/>
      <c r="M4" s="31"/>
      <c r="N4" s="31"/>
      <c r="O4" s="34"/>
      <c r="Q4" s="2"/>
    </row>
    <row r="5" spans="5:17" ht="16.5" thickBot="1">
      <c r="E5" s="14"/>
      <c r="F5" s="14"/>
      <c r="G5" s="14"/>
      <c r="H5" s="14"/>
      <c r="I5" s="14"/>
      <c r="J5" s="14"/>
      <c r="K5" s="14"/>
      <c r="L5" s="22"/>
      <c r="M5" s="31"/>
      <c r="N5" s="31"/>
      <c r="O5" s="34"/>
      <c r="Q5" s="2"/>
    </row>
    <row r="6" spans="1:17" ht="30" customHeight="1">
      <c r="A6" s="60"/>
      <c r="B6" s="61"/>
      <c r="C6" s="61"/>
      <c r="D6" s="61"/>
      <c r="E6" s="61"/>
      <c r="F6" s="61"/>
      <c r="G6" s="69" t="s">
        <v>171</v>
      </c>
      <c r="H6" s="69" t="s">
        <v>171</v>
      </c>
      <c r="I6" s="69" t="s">
        <v>415</v>
      </c>
      <c r="J6" s="69" t="s">
        <v>415</v>
      </c>
      <c r="K6" s="73"/>
      <c r="L6" s="72"/>
      <c r="M6" s="88"/>
      <c r="N6" s="72"/>
      <c r="O6" s="97"/>
      <c r="Q6" s="2"/>
    </row>
    <row r="7" spans="1:15" s="31" customFormat="1" ht="44.25" customHeight="1" thickBot="1">
      <c r="A7" s="62"/>
      <c r="B7" s="63"/>
      <c r="C7" s="63"/>
      <c r="D7" s="63"/>
      <c r="E7" s="63" t="s">
        <v>265</v>
      </c>
      <c r="F7" s="63"/>
      <c r="G7" s="70" t="s">
        <v>245</v>
      </c>
      <c r="H7" s="70" t="s">
        <v>427</v>
      </c>
      <c r="I7" s="70" t="s">
        <v>428</v>
      </c>
      <c r="J7" s="70" t="s">
        <v>436</v>
      </c>
      <c r="K7" s="73"/>
      <c r="L7" s="28"/>
      <c r="M7" s="28"/>
      <c r="N7" s="98"/>
      <c r="O7" s="99"/>
    </row>
    <row r="8" spans="1:19" ht="22.5" customHeight="1">
      <c r="A8" s="13" t="s">
        <v>147</v>
      </c>
      <c r="B8" s="13"/>
      <c r="C8" s="13" t="s">
        <v>148</v>
      </c>
      <c r="D8" s="13"/>
      <c r="G8" s="89">
        <f>SUM(G9:G11)</f>
        <v>28007</v>
      </c>
      <c r="H8" s="89">
        <f>SUM(H9:H11)</f>
        <v>37911</v>
      </c>
      <c r="I8" s="89">
        <f>SUM(I9:I11)</f>
        <v>34914</v>
      </c>
      <c r="J8" s="90">
        <f>I8/H8*100</f>
        <v>92.09464271583445</v>
      </c>
      <c r="K8" s="13"/>
      <c r="N8" s="28"/>
      <c r="O8" s="28"/>
      <c r="P8" s="64"/>
      <c r="Q8" s="65"/>
      <c r="R8" s="31"/>
      <c r="S8" s="31"/>
    </row>
    <row r="9" spans="2:19" ht="15.75">
      <c r="B9" s="2" t="s">
        <v>149</v>
      </c>
      <c r="D9" s="2" t="s">
        <v>150</v>
      </c>
      <c r="G9" s="2">
        <v>27047</v>
      </c>
      <c r="H9" s="2">
        <v>33281</v>
      </c>
      <c r="I9" s="2">
        <v>33281</v>
      </c>
      <c r="J9" s="90">
        <f aca="true" t="shared" si="0" ref="J9:J39">I9/H9*100</f>
        <v>100</v>
      </c>
      <c r="N9" s="66"/>
      <c r="O9" s="44"/>
      <c r="P9" s="44"/>
      <c r="Q9" s="34"/>
      <c r="R9" s="31"/>
      <c r="S9" s="31"/>
    </row>
    <row r="10" spans="2:16" ht="15.75">
      <c r="B10" s="2" t="s">
        <v>163</v>
      </c>
      <c r="D10" s="2" t="s">
        <v>164</v>
      </c>
      <c r="G10" s="2">
        <v>0</v>
      </c>
      <c r="H10" s="2">
        <v>0</v>
      </c>
      <c r="I10" s="2">
        <v>0</v>
      </c>
      <c r="J10" s="90">
        <v>0</v>
      </c>
      <c r="N10" s="67"/>
      <c r="O10" s="67"/>
      <c r="P10" s="67"/>
    </row>
    <row r="11" spans="2:16" ht="15.75">
      <c r="B11" s="2" t="s">
        <v>166</v>
      </c>
      <c r="D11" s="2" t="s">
        <v>167</v>
      </c>
      <c r="G11" s="2">
        <v>960</v>
      </c>
      <c r="H11" s="2">
        <v>4630</v>
      </c>
      <c r="I11" s="2">
        <v>1633</v>
      </c>
      <c r="J11" s="90">
        <f t="shared" si="0"/>
        <v>35.26997840172786</v>
      </c>
      <c r="N11" s="67"/>
      <c r="O11" s="67"/>
      <c r="P11" s="67"/>
    </row>
    <row r="12" spans="1:18" ht="15.75">
      <c r="A12" s="27" t="s">
        <v>280</v>
      </c>
      <c r="B12" s="27"/>
      <c r="C12" s="27" t="s">
        <v>281</v>
      </c>
      <c r="D12" s="27"/>
      <c r="E12" s="27"/>
      <c r="G12" s="89">
        <f>SUM(G13:G14)</f>
        <v>6233</v>
      </c>
      <c r="H12" s="89">
        <f>SUM(H13:H14)</f>
        <v>17835</v>
      </c>
      <c r="I12" s="89">
        <f>SUM(I13:I14)</f>
        <v>16233</v>
      </c>
      <c r="J12" s="90">
        <f t="shared" si="0"/>
        <v>91.01766190075693</v>
      </c>
      <c r="M12" s="28"/>
      <c r="N12" s="28"/>
      <c r="O12" s="64"/>
      <c r="P12" s="65"/>
      <c r="Q12" s="31"/>
      <c r="R12" s="31"/>
    </row>
    <row r="13" spans="1:18" ht="15.75">
      <c r="A13" s="1"/>
      <c r="B13" s="1" t="s">
        <v>339</v>
      </c>
      <c r="C13" s="1"/>
      <c r="D13" s="1" t="s">
        <v>340</v>
      </c>
      <c r="E13" s="1"/>
      <c r="G13" s="66">
        <v>0</v>
      </c>
      <c r="H13" s="66">
        <v>10000</v>
      </c>
      <c r="I13" s="66">
        <v>10000</v>
      </c>
      <c r="J13" s="90">
        <v>0</v>
      </c>
      <c r="M13" s="66"/>
      <c r="N13" s="44"/>
      <c r="O13" s="44"/>
      <c r="P13" s="34"/>
      <c r="Q13" s="31"/>
      <c r="R13" s="31"/>
    </row>
    <row r="14" spans="1:16" s="13" customFormat="1" ht="15.75">
      <c r="A14" s="1"/>
      <c r="B14" s="1" t="s">
        <v>342</v>
      </c>
      <c r="C14" s="1"/>
      <c r="D14" s="1" t="s">
        <v>343</v>
      </c>
      <c r="E14" s="1"/>
      <c r="F14" s="2"/>
      <c r="G14" s="2">
        <v>6233</v>
      </c>
      <c r="H14" s="2">
        <v>7835</v>
      </c>
      <c r="I14" s="2">
        <v>6233</v>
      </c>
      <c r="J14" s="90">
        <f t="shared" si="0"/>
        <v>79.55328653477983</v>
      </c>
      <c r="P14" s="91"/>
    </row>
    <row r="15" spans="1:16" ht="15.75">
      <c r="A15" s="13" t="s">
        <v>170</v>
      </c>
      <c r="B15" s="13"/>
      <c r="C15" s="13" t="s">
        <v>169</v>
      </c>
      <c r="D15" s="13"/>
      <c r="E15" s="13"/>
      <c r="F15" s="13"/>
      <c r="G15" s="89">
        <f>SUM(G16:G18)</f>
        <v>45900</v>
      </c>
      <c r="H15" s="89">
        <f>SUM(H16:H18)</f>
        <v>50290</v>
      </c>
      <c r="I15" s="89">
        <f>SUM(I16:I18)</f>
        <v>50261</v>
      </c>
      <c r="J15" s="90">
        <f t="shared" si="0"/>
        <v>99.94233446013125</v>
      </c>
      <c r="N15" s="67"/>
      <c r="O15" s="67"/>
      <c r="P15" s="67"/>
    </row>
    <row r="16" spans="2:16" ht="15.75">
      <c r="B16" s="2" t="s">
        <v>172</v>
      </c>
      <c r="D16" s="2" t="s">
        <v>173</v>
      </c>
      <c r="G16" s="66">
        <v>33800</v>
      </c>
      <c r="H16" s="66">
        <v>36510</v>
      </c>
      <c r="I16" s="66">
        <v>36508</v>
      </c>
      <c r="J16" s="90">
        <f t="shared" si="0"/>
        <v>99.99452204875377</v>
      </c>
      <c r="N16" s="67"/>
      <c r="O16" s="67"/>
      <c r="P16" s="67"/>
    </row>
    <row r="17" spans="1:16" ht="15.75">
      <c r="A17" s="13"/>
      <c r="B17" s="2" t="s">
        <v>175</v>
      </c>
      <c r="D17" s="2" t="s">
        <v>176</v>
      </c>
      <c r="G17" s="66">
        <v>12100</v>
      </c>
      <c r="H17" s="66">
        <v>13780</v>
      </c>
      <c r="I17" s="66">
        <v>13534</v>
      </c>
      <c r="J17" s="90">
        <f t="shared" si="0"/>
        <v>98.21480406386067</v>
      </c>
      <c r="N17" s="67"/>
      <c r="O17" s="67"/>
      <c r="P17" s="67"/>
    </row>
    <row r="18" spans="2:16" ht="15.75">
      <c r="B18" s="2" t="s">
        <v>274</v>
      </c>
      <c r="D18" s="2" t="s">
        <v>275</v>
      </c>
      <c r="G18" s="66">
        <v>0</v>
      </c>
      <c r="H18" s="66">
        <v>0</v>
      </c>
      <c r="I18" s="66">
        <v>219</v>
      </c>
      <c r="J18" s="90">
        <v>0</v>
      </c>
      <c r="N18" s="67"/>
      <c r="O18" s="67"/>
      <c r="P18" s="67"/>
    </row>
    <row r="19" spans="1:16" ht="15.75">
      <c r="A19" s="13" t="s">
        <v>186</v>
      </c>
      <c r="B19" s="13"/>
      <c r="C19" s="13" t="s">
        <v>187</v>
      </c>
      <c r="D19" s="13"/>
      <c r="E19" s="13"/>
      <c r="F19" s="13"/>
      <c r="G19" s="89">
        <f>SUM(G20:G25)</f>
        <v>45390</v>
      </c>
      <c r="H19" s="89">
        <f>SUM(H20:H25)</f>
        <v>47215</v>
      </c>
      <c r="I19" s="89">
        <f>SUM(I20:I25)</f>
        <v>43210</v>
      </c>
      <c r="J19" s="90">
        <f t="shared" si="0"/>
        <v>91.51752620989092</v>
      </c>
      <c r="N19" s="67"/>
      <c r="O19" s="67"/>
      <c r="P19" s="67"/>
    </row>
    <row r="20" spans="1:16" ht="15.75">
      <c r="A20" s="13"/>
      <c r="B20" s="13"/>
      <c r="C20" s="1" t="s">
        <v>344</v>
      </c>
      <c r="D20" s="1" t="s">
        <v>345</v>
      </c>
      <c r="E20" s="1"/>
      <c r="F20" s="13"/>
      <c r="G20" s="66">
        <v>21000</v>
      </c>
      <c r="H20" s="66">
        <v>21000</v>
      </c>
      <c r="I20" s="66">
        <v>18586</v>
      </c>
      <c r="J20" s="90">
        <f t="shared" si="0"/>
        <v>88.5047619047619</v>
      </c>
      <c r="N20" s="67"/>
      <c r="O20" s="67"/>
      <c r="P20" s="67"/>
    </row>
    <row r="21" spans="3:16" ht="15.75">
      <c r="C21" s="2" t="s">
        <v>329</v>
      </c>
      <c r="D21" s="2" t="s">
        <v>330</v>
      </c>
      <c r="G21" s="66">
        <v>990</v>
      </c>
      <c r="H21" s="66">
        <v>2200</v>
      </c>
      <c r="I21" s="66">
        <v>2196</v>
      </c>
      <c r="J21" s="90">
        <f t="shared" si="0"/>
        <v>99.81818181818181</v>
      </c>
      <c r="N21" s="67"/>
      <c r="O21" s="67"/>
      <c r="P21" s="67"/>
    </row>
    <row r="22" spans="3:16" ht="15.75">
      <c r="C22" s="2" t="s">
        <v>188</v>
      </c>
      <c r="D22" s="2" t="s">
        <v>189</v>
      </c>
      <c r="G22" s="2">
        <v>10710</v>
      </c>
      <c r="H22" s="2">
        <v>11325</v>
      </c>
      <c r="I22" s="2">
        <v>11321</v>
      </c>
      <c r="J22" s="90">
        <f t="shared" si="0"/>
        <v>99.96467991169979</v>
      </c>
      <c r="N22" s="67"/>
      <c r="O22" s="67"/>
      <c r="P22" s="67"/>
    </row>
    <row r="23" spans="3:16" ht="15.75">
      <c r="C23" s="2" t="s">
        <v>337</v>
      </c>
      <c r="D23" s="2" t="s">
        <v>348</v>
      </c>
      <c r="G23" s="2">
        <v>5890</v>
      </c>
      <c r="H23" s="2">
        <v>5890</v>
      </c>
      <c r="I23" s="2">
        <v>5611</v>
      </c>
      <c r="J23" s="90">
        <f t="shared" si="0"/>
        <v>95.26315789473684</v>
      </c>
      <c r="N23" s="67"/>
      <c r="O23" s="67"/>
      <c r="P23" s="67"/>
    </row>
    <row r="24" spans="3:16" ht="15.75">
      <c r="C24" s="2" t="s">
        <v>190</v>
      </c>
      <c r="D24" s="2" t="s">
        <v>25</v>
      </c>
      <c r="G24" s="2">
        <v>5550</v>
      </c>
      <c r="H24" s="2">
        <v>5550</v>
      </c>
      <c r="I24" s="2">
        <v>5274</v>
      </c>
      <c r="J24" s="90">
        <f t="shared" si="0"/>
        <v>95.02702702702702</v>
      </c>
      <c r="N24" s="67"/>
      <c r="O24" s="67"/>
      <c r="P24" s="67"/>
    </row>
    <row r="25" spans="3:16" ht="15.75">
      <c r="C25" s="2" t="s">
        <v>191</v>
      </c>
      <c r="D25" s="2" t="s">
        <v>192</v>
      </c>
      <c r="G25" s="2">
        <v>1250</v>
      </c>
      <c r="H25" s="2">
        <v>1250</v>
      </c>
      <c r="I25" s="2">
        <v>222</v>
      </c>
      <c r="J25" s="90">
        <f t="shared" si="0"/>
        <v>17.76</v>
      </c>
      <c r="N25" s="67"/>
      <c r="O25" s="67"/>
      <c r="P25" s="67"/>
    </row>
    <row r="26" spans="1:16" ht="15.75">
      <c r="A26" s="13" t="s">
        <v>194</v>
      </c>
      <c r="B26" s="13"/>
      <c r="C26" s="13" t="s">
        <v>195</v>
      </c>
      <c r="D26" s="13"/>
      <c r="E26" s="13"/>
      <c r="F26" s="13"/>
      <c r="G26" s="89">
        <f>SUM(G27:G29)</f>
        <v>9000</v>
      </c>
      <c r="H26" s="89">
        <f>SUM(H27:H29)</f>
        <v>9000</v>
      </c>
      <c r="I26" s="89">
        <f>SUM(I27:I29)</f>
        <v>0</v>
      </c>
      <c r="J26" s="90">
        <f t="shared" si="0"/>
        <v>0</v>
      </c>
      <c r="N26" s="67"/>
      <c r="O26" s="67"/>
      <c r="P26" s="67"/>
    </row>
    <row r="27" spans="2:16" ht="15.75">
      <c r="B27" s="2" t="s">
        <v>196</v>
      </c>
      <c r="D27" s="2" t="s">
        <v>197</v>
      </c>
      <c r="G27" s="2">
        <v>0</v>
      </c>
      <c r="H27" s="2">
        <v>0</v>
      </c>
      <c r="I27" s="2">
        <v>0</v>
      </c>
      <c r="J27" s="90">
        <v>0</v>
      </c>
      <c r="N27" s="67"/>
      <c r="O27" s="67"/>
      <c r="P27" s="67"/>
    </row>
    <row r="28" spans="2:16" ht="15.75">
      <c r="B28" s="2" t="s">
        <v>198</v>
      </c>
      <c r="D28" s="2" t="s">
        <v>199</v>
      </c>
      <c r="G28" s="2">
        <v>9000</v>
      </c>
      <c r="H28" s="2">
        <v>9000</v>
      </c>
      <c r="I28" s="2">
        <v>0</v>
      </c>
      <c r="J28" s="90">
        <f t="shared" si="0"/>
        <v>0</v>
      </c>
      <c r="N28" s="67"/>
      <c r="O28" s="67"/>
      <c r="P28" s="67"/>
    </row>
    <row r="29" spans="2:16" ht="15.75">
      <c r="B29" s="2" t="s">
        <v>200</v>
      </c>
      <c r="D29" s="2" t="s">
        <v>201</v>
      </c>
      <c r="G29" s="2">
        <v>0</v>
      </c>
      <c r="H29" s="2">
        <v>0</v>
      </c>
      <c r="I29" s="2">
        <v>0</v>
      </c>
      <c r="J29" s="90">
        <v>0</v>
      </c>
      <c r="N29" s="67"/>
      <c r="O29" s="67"/>
      <c r="P29" s="67"/>
    </row>
    <row r="30" spans="1:16" ht="15.75">
      <c r="A30" s="13" t="s">
        <v>202</v>
      </c>
      <c r="B30" s="13"/>
      <c r="C30" s="13" t="s">
        <v>203</v>
      </c>
      <c r="D30" s="13"/>
      <c r="E30" s="13"/>
      <c r="F30" s="13"/>
      <c r="G30" s="89">
        <f>SUM(G31)</f>
        <v>3955</v>
      </c>
      <c r="H30" s="89">
        <f>SUM(H31)</f>
        <v>5920</v>
      </c>
      <c r="I30" s="89">
        <f>SUM(I31)</f>
        <v>5917</v>
      </c>
      <c r="J30" s="90">
        <f t="shared" si="0"/>
        <v>99.94932432432432</v>
      </c>
      <c r="N30" s="67"/>
      <c r="O30" s="67"/>
      <c r="P30" s="67"/>
    </row>
    <row r="31" spans="2:16" ht="15.75">
      <c r="B31" s="2" t="s">
        <v>204</v>
      </c>
      <c r="D31" s="2" t="s">
        <v>205</v>
      </c>
      <c r="G31" s="2">
        <v>3955</v>
      </c>
      <c r="H31" s="2">
        <v>5920</v>
      </c>
      <c r="I31" s="2">
        <v>5917</v>
      </c>
      <c r="J31" s="90">
        <f t="shared" si="0"/>
        <v>99.94932432432432</v>
      </c>
      <c r="N31" s="67"/>
      <c r="O31" s="67"/>
      <c r="P31" s="67"/>
    </row>
    <row r="32" spans="1:16" ht="15.75">
      <c r="A32" s="13" t="s">
        <v>207</v>
      </c>
      <c r="B32" s="13"/>
      <c r="C32" s="13" t="s">
        <v>208</v>
      </c>
      <c r="D32" s="13"/>
      <c r="E32" s="13"/>
      <c r="F32" s="13"/>
      <c r="G32" s="89">
        <f>SUM(G33:G34)</f>
        <v>1400</v>
      </c>
      <c r="H32" s="89">
        <f>SUM(H33:H34)</f>
        <v>1400</v>
      </c>
      <c r="I32" s="89">
        <f>SUM(I33:I34)</f>
        <v>1116</v>
      </c>
      <c r="J32" s="90">
        <f t="shared" si="0"/>
        <v>79.71428571428572</v>
      </c>
      <c r="N32" s="67"/>
      <c r="O32" s="67"/>
      <c r="P32" s="67"/>
    </row>
    <row r="33" spans="2:16" ht="15.75">
      <c r="B33" s="2" t="s">
        <v>349</v>
      </c>
      <c r="D33" s="2" t="s">
        <v>410</v>
      </c>
      <c r="G33" s="66">
        <v>300</v>
      </c>
      <c r="H33" s="66">
        <v>300</v>
      </c>
      <c r="I33" s="66">
        <v>324</v>
      </c>
      <c r="J33" s="90">
        <f t="shared" si="0"/>
        <v>108</v>
      </c>
      <c r="N33" s="67"/>
      <c r="O33" s="67"/>
      <c r="P33" s="67"/>
    </row>
    <row r="34" spans="2:16" ht="15.75">
      <c r="B34" s="2" t="s">
        <v>258</v>
      </c>
      <c r="D34" s="2" t="s">
        <v>259</v>
      </c>
      <c r="G34" s="2">
        <v>1100</v>
      </c>
      <c r="H34" s="2">
        <v>1100</v>
      </c>
      <c r="I34" s="2">
        <v>792</v>
      </c>
      <c r="J34" s="90">
        <f t="shared" si="0"/>
        <v>72</v>
      </c>
      <c r="N34" s="67"/>
      <c r="O34" s="67"/>
      <c r="P34" s="67"/>
    </row>
    <row r="35" spans="1:16" ht="15.75">
      <c r="A35" s="13" t="s">
        <v>209</v>
      </c>
      <c r="B35" s="13"/>
      <c r="C35" s="13" t="s">
        <v>210</v>
      </c>
      <c r="D35" s="13"/>
      <c r="E35" s="13"/>
      <c r="F35" s="13"/>
      <c r="G35" s="89">
        <f>SUM(G36)</f>
        <v>137300</v>
      </c>
      <c r="H35" s="89">
        <f>SUM(H36)</f>
        <v>138555</v>
      </c>
      <c r="I35" s="89">
        <f>SUM(I36)</f>
        <v>137054</v>
      </c>
      <c r="J35" s="90">
        <f t="shared" si="0"/>
        <v>98.9166756883548</v>
      </c>
      <c r="N35" s="67"/>
      <c r="O35" s="67"/>
      <c r="P35" s="67"/>
    </row>
    <row r="36" spans="2:16" ht="15.75">
      <c r="B36" s="2" t="s">
        <v>211</v>
      </c>
      <c r="D36" s="2" t="s">
        <v>212</v>
      </c>
      <c r="G36" s="2">
        <v>137300</v>
      </c>
      <c r="H36" s="2">
        <v>138555</v>
      </c>
      <c r="I36" s="2">
        <v>137054</v>
      </c>
      <c r="J36" s="90">
        <f t="shared" si="0"/>
        <v>98.9166756883548</v>
      </c>
      <c r="N36" s="67"/>
      <c r="O36" s="67"/>
      <c r="P36" s="67"/>
    </row>
    <row r="37" spans="10:16" ht="15.75">
      <c r="J37" s="90"/>
      <c r="N37" s="67"/>
      <c r="O37" s="67"/>
      <c r="P37" s="67"/>
    </row>
    <row r="38" spans="10:16" ht="15.75">
      <c r="J38" s="90"/>
      <c r="N38" s="67"/>
      <c r="O38" s="67"/>
      <c r="P38" s="67"/>
    </row>
    <row r="39" spans="1:16" ht="15.75">
      <c r="A39" s="13" t="s">
        <v>260</v>
      </c>
      <c r="G39" s="13">
        <f>SUM(G8+G15+G19+G26+G30+G32+G35+G12)</f>
        <v>277185</v>
      </c>
      <c r="H39" s="13">
        <f>SUM(H8+H15+H19+H26+H30+H32+H35+H12)</f>
        <v>308126</v>
      </c>
      <c r="I39" s="13">
        <f>SUM(I8+I15+I19+I26+I30+I32+I35+I12)</f>
        <v>288705</v>
      </c>
      <c r="J39" s="90">
        <f t="shared" si="0"/>
        <v>93.69705899534605</v>
      </c>
      <c r="N39" s="67"/>
      <c r="O39" s="67"/>
      <c r="P39" s="67"/>
    </row>
    <row r="40" spans="1:16" ht="15.75">
      <c r="A40" s="11"/>
      <c r="G40" s="89"/>
      <c r="N40" s="67"/>
      <c r="O40" s="67"/>
      <c r="P40" s="67"/>
    </row>
    <row r="41" spans="14:16" ht="15.75">
      <c r="N41" s="67"/>
      <c r="O41" s="67"/>
      <c r="P41" s="67"/>
    </row>
    <row r="42" spans="1:17" ht="15.75">
      <c r="A42" s="11"/>
      <c r="B42" s="6"/>
      <c r="C42" s="6"/>
      <c r="D42" s="6"/>
      <c r="E42" s="7"/>
      <c r="F42" s="7"/>
      <c r="G42" s="59"/>
      <c r="H42" s="76"/>
      <c r="I42" s="18"/>
      <c r="J42" s="36"/>
      <c r="K42" s="34"/>
      <c r="Q42" s="2"/>
    </row>
    <row r="43" spans="1:16" ht="15.75">
      <c r="A43" s="13"/>
      <c r="B43" s="13"/>
      <c r="C43" s="13"/>
      <c r="D43" s="13"/>
      <c r="E43" s="13"/>
      <c r="F43" s="13"/>
      <c r="G43" s="89"/>
      <c r="N43" s="67"/>
      <c r="O43" s="67"/>
      <c r="P43" s="67"/>
    </row>
    <row r="44" spans="14:16" ht="15.75">
      <c r="N44" s="67"/>
      <c r="O44" s="67"/>
      <c r="P44" s="67"/>
    </row>
    <row r="45" spans="14:16" ht="15.75">
      <c r="N45" s="67"/>
      <c r="O45" s="67"/>
      <c r="P45" s="67"/>
    </row>
    <row r="46" spans="14:16" ht="15.75">
      <c r="N46" s="67"/>
      <c r="O46" s="67"/>
      <c r="P46" s="67"/>
    </row>
    <row r="47" spans="1:16" ht="15.75">
      <c r="A47" s="13"/>
      <c r="B47" s="13"/>
      <c r="C47" s="13"/>
      <c r="D47" s="13"/>
      <c r="E47" s="13"/>
      <c r="F47" s="13"/>
      <c r="G47" s="89"/>
      <c r="N47" s="67"/>
      <c r="O47" s="67"/>
      <c r="P47" s="67"/>
    </row>
    <row r="48" spans="14:16" ht="15.75">
      <c r="N48" s="67"/>
      <c r="O48" s="67"/>
      <c r="P48" s="67"/>
    </row>
    <row r="49" spans="14:16" ht="15.75">
      <c r="N49" s="67"/>
      <c r="O49" s="67"/>
      <c r="P49" s="67"/>
    </row>
    <row r="50" spans="14:16" ht="15.75">
      <c r="N50" s="67"/>
      <c r="O50" s="67"/>
      <c r="P50" s="67"/>
    </row>
    <row r="51" spans="1:16" ht="15.75">
      <c r="A51" s="11"/>
      <c r="G51" s="89"/>
      <c r="N51" s="67"/>
      <c r="O51" s="67"/>
      <c r="P51" s="67"/>
    </row>
    <row r="52" spans="1:19" ht="22.5" customHeight="1">
      <c r="A52" s="13"/>
      <c r="B52" s="13"/>
      <c r="C52" s="13"/>
      <c r="D52" s="13"/>
      <c r="G52" s="89"/>
      <c r="H52" s="13"/>
      <c r="I52" s="13"/>
      <c r="J52" s="13"/>
      <c r="K52" s="13"/>
      <c r="N52" s="28"/>
      <c r="O52" s="28"/>
      <c r="P52" s="64"/>
      <c r="Q52" s="65"/>
      <c r="R52" s="31"/>
      <c r="S52" s="31"/>
    </row>
    <row r="53" spans="14:19" ht="15.75">
      <c r="N53" s="66"/>
      <c r="O53" s="44"/>
      <c r="P53" s="44"/>
      <c r="Q53" s="34"/>
      <c r="R53" s="31"/>
      <c r="S53" s="31"/>
    </row>
    <row r="54" spans="3:17" s="13" customFormat="1" ht="15.75">
      <c r="C54" s="2"/>
      <c r="D54" s="2"/>
      <c r="E54" s="2"/>
      <c r="F54" s="2"/>
      <c r="G54" s="2"/>
      <c r="H54" s="2"/>
      <c r="I54" s="2"/>
      <c r="J54" s="2"/>
      <c r="K54" s="2"/>
      <c r="Q54" s="91"/>
    </row>
    <row r="55" spans="3:17" s="13" customFormat="1" ht="15.75">
      <c r="C55" s="2"/>
      <c r="D55" s="2"/>
      <c r="E55" s="2"/>
      <c r="F55" s="2"/>
      <c r="G55" s="67"/>
      <c r="H55" s="2"/>
      <c r="I55" s="2"/>
      <c r="J55" s="2"/>
      <c r="K55" s="2"/>
      <c r="Q55" s="91"/>
    </row>
    <row r="56" spans="3:17" s="13" customFormat="1" ht="15.75">
      <c r="C56" s="2"/>
      <c r="D56" s="2"/>
      <c r="E56" s="92"/>
      <c r="F56" s="2"/>
      <c r="G56" s="2"/>
      <c r="H56" s="2"/>
      <c r="I56" s="2"/>
      <c r="J56" s="2"/>
      <c r="K56" s="2"/>
      <c r="Q56" s="91"/>
    </row>
    <row r="57" spans="3:17" s="13" customFormat="1" ht="15.75">
      <c r="C57" s="2"/>
      <c r="D57" s="2"/>
      <c r="E57" s="92"/>
      <c r="F57" s="2"/>
      <c r="G57" s="2"/>
      <c r="H57" s="2"/>
      <c r="I57" s="2"/>
      <c r="J57" s="2"/>
      <c r="K57" s="2"/>
      <c r="Q57" s="91"/>
    </row>
    <row r="58" spans="3:17" s="13" customFormat="1" ht="15.75">
      <c r="C58" s="2"/>
      <c r="D58" s="2"/>
      <c r="E58" s="92"/>
      <c r="F58" s="2"/>
      <c r="G58" s="2"/>
      <c r="H58" s="2"/>
      <c r="I58" s="2"/>
      <c r="J58" s="2"/>
      <c r="K58" s="2"/>
      <c r="Q58" s="91"/>
    </row>
    <row r="59" spans="3:17" s="13" customFormat="1" ht="15.75">
      <c r="C59" s="2"/>
      <c r="D59" s="2"/>
      <c r="E59" s="92"/>
      <c r="F59" s="2"/>
      <c r="G59" s="2"/>
      <c r="H59" s="2"/>
      <c r="I59" s="2"/>
      <c r="J59" s="2"/>
      <c r="K59" s="2"/>
      <c r="Q59" s="91"/>
    </row>
    <row r="60" spans="3:17" s="13" customFormat="1" ht="15.75">
      <c r="C60" s="2"/>
      <c r="D60" s="2"/>
      <c r="E60" s="92"/>
      <c r="F60" s="2"/>
      <c r="G60" s="2"/>
      <c r="H60" s="2"/>
      <c r="I60" s="2"/>
      <c r="J60" s="2"/>
      <c r="K60" s="2"/>
      <c r="Q60" s="91"/>
    </row>
    <row r="61" spans="3:17" s="13" customFormat="1" ht="15.75">
      <c r="C61" s="2"/>
      <c r="D61" s="2"/>
      <c r="E61" s="2"/>
      <c r="F61" s="2"/>
      <c r="G61" s="2"/>
      <c r="H61" s="2"/>
      <c r="I61" s="2"/>
      <c r="J61" s="2"/>
      <c r="K61" s="2"/>
      <c r="Q61" s="91"/>
    </row>
    <row r="62" spans="14:16" ht="15.75">
      <c r="N62" s="67"/>
      <c r="O62" s="67"/>
      <c r="P62" s="67"/>
    </row>
    <row r="63" spans="4:16" ht="15.75" customHeight="1">
      <c r="D63" s="24"/>
      <c r="N63" s="67"/>
      <c r="O63" s="67"/>
      <c r="P63" s="67"/>
    </row>
    <row r="64" spans="4:16" ht="15.75" customHeight="1">
      <c r="D64" s="24"/>
      <c r="N64" s="67"/>
      <c r="O64" s="67"/>
      <c r="P64" s="67"/>
    </row>
    <row r="65" spans="4:16" ht="15.75" customHeight="1">
      <c r="D65" s="24"/>
      <c r="N65" s="67"/>
      <c r="O65" s="67"/>
      <c r="P65" s="67"/>
    </row>
    <row r="66" spans="14:16" ht="15.75">
      <c r="N66" s="67"/>
      <c r="O66" s="67"/>
      <c r="P66" s="67"/>
    </row>
    <row r="67" spans="14:16" ht="15.75">
      <c r="N67" s="67"/>
      <c r="O67" s="67"/>
      <c r="P67" s="67"/>
    </row>
    <row r="68" spans="14:16" ht="15.75">
      <c r="N68" s="67"/>
      <c r="O68" s="67"/>
      <c r="P68" s="67"/>
    </row>
    <row r="69" spans="14:16" ht="15.75">
      <c r="N69" s="67"/>
      <c r="O69" s="67"/>
      <c r="P69" s="67"/>
    </row>
    <row r="70" spans="14:16" ht="15.75">
      <c r="N70" s="67"/>
      <c r="O70" s="67"/>
      <c r="P70" s="67"/>
    </row>
    <row r="71" spans="14:16" ht="15.75">
      <c r="N71" s="67"/>
      <c r="O71" s="67"/>
      <c r="P71" s="67"/>
    </row>
    <row r="72" spans="14:16" ht="15.75">
      <c r="N72" s="67"/>
      <c r="O72" s="67"/>
      <c r="P72" s="67"/>
    </row>
    <row r="73" spans="6:16" ht="15.75">
      <c r="F73" s="93"/>
      <c r="N73" s="67"/>
      <c r="O73" s="67"/>
      <c r="P73" s="67"/>
    </row>
    <row r="74" spans="14:16" ht="15.75">
      <c r="N74" s="67"/>
      <c r="O74" s="67"/>
      <c r="P74" s="67"/>
    </row>
    <row r="75" spans="14:16" ht="15.75">
      <c r="N75" s="67"/>
      <c r="O75" s="67"/>
      <c r="P75" s="67"/>
    </row>
    <row r="76" spans="14:16" ht="15.75">
      <c r="N76" s="67"/>
      <c r="O76" s="67"/>
      <c r="P76" s="67"/>
    </row>
    <row r="77" spans="1:10" s="13" customFormat="1" ht="15.75">
      <c r="A77" s="11"/>
      <c r="B77" s="4"/>
      <c r="C77" s="4"/>
      <c r="D77" s="4"/>
      <c r="E77" s="4"/>
      <c r="F77" s="4"/>
      <c r="G77" s="77"/>
      <c r="H77" s="43"/>
      <c r="I77" s="43"/>
      <c r="J77" s="45"/>
    </row>
    <row r="78" spans="1:16" ht="15.75">
      <c r="A78" s="13"/>
      <c r="B78" s="13"/>
      <c r="C78" s="13"/>
      <c r="D78" s="13"/>
      <c r="E78" s="13"/>
      <c r="F78" s="13"/>
      <c r="G78" s="89"/>
      <c r="N78" s="67"/>
      <c r="O78" s="67"/>
      <c r="P78" s="67"/>
    </row>
    <row r="79" spans="14:16" ht="15.75">
      <c r="N79" s="67"/>
      <c r="O79" s="67"/>
      <c r="P79" s="67"/>
    </row>
    <row r="80" spans="14:16" ht="15.75">
      <c r="N80" s="67"/>
      <c r="O80" s="67"/>
      <c r="P80" s="67"/>
    </row>
    <row r="81" spans="14:16" ht="15.75">
      <c r="N81" s="67"/>
      <c r="O81" s="67"/>
      <c r="P81" s="67"/>
    </row>
    <row r="82" spans="14:16" ht="15.75">
      <c r="N82" s="67"/>
      <c r="O82" s="67"/>
      <c r="P82" s="67"/>
    </row>
    <row r="83" spans="1:17" ht="15.75">
      <c r="A83" s="11"/>
      <c r="B83" s="4"/>
      <c r="C83" s="6"/>
      <c r="D83" s="6"/>
      <c r="E83" s="6"/>
      <c r="F83" s="6"/>
      <c r="G83" s="77"/>
      <c r="H83" s="36"/>
      <c r="I83" s="36"/>
      <c r="J83" s="34"/>
      <c r="Q83" s="2"/>
    </row>
    <row r="84" spans="1:16" ht="15.75">
      <c r="A84" s="13"/>
      <c r="B84" s="13"/>
      <c r="C84" s="13"/>
      <c r="D84" s="13"/>
      <c r="E84" s="13"/>
      <c r="F84" s="13"/>
      <c r="G84" s="89"/>
      <c r="N84" s="67"/>
      <c r="O84" s="67"/>
      <c r="P84" s="67"/>
    </row>
    <row r="85" spans="14:16" ht="15.75">
      <c r="N85" s="67"/>
      <c r="O85" s="67"/>
      <c r="P85" s="67"/>
    </row>
    <row r="86" spans="14:16" ht="15.75">
      <c r="N86" s="67"/>
      <c r="O86" s="67"/>
      <c r="P86" s="67"/>
    </row>
    <row r="87" spans="14:16" ht="15.75">
      <c r="N87" s="67"/>
      <c r="O87" s="67"/>
      <c r="P87" s="67"/>
    </row>
    <row r="88" spans="1:17" ht="14.25" customHeight="1">
      <c r="A88" s="11"/>
      <c r="B88" s="4"/>
      <c r="C88" s="6"/>
      <c r="D88" s="6"/>
      <c r="E88" s="6"/>
      <c r="F88" s="6"/>
      <c r="G88" s="77"/>
      <c r="H88" s="36"/>
      <c r="I88" s="36"/>
      <c r="J88" s="34"/>
      <c r="Q88" s="2"/>
    </row>
    <row r="89" spans="1:16" ht="15.75">
      <c r="A89" s="13"/>
      <c r="B89" s="13"/>
      <c r="C89" s="13"/>
      <c r="D89" s="13"/>
      <c r="E89" s="13"/>
      <c r="F89" s="13"/>
      <c r="G89" s="89"/>
      <c r="N89" s="67"/>
      <c r="O89" s="67"/>
      <c r="P89" s="67"/>
    </row>
    <row r="90" spans="14:16" ht="15.75">
      <c r="N90" s="67"/>
      <c r="O90" s="67"/>
      <c r="P90" s="67"/>
    </row>
    <row r="91" spans="14:16" ht="15.75">
      <c r="N91" s="67"/>
      <c r="O91" s="67"/>
      <c r="P91" s="67"/>
    </row>
    <row r="92" spans="14:16" ht="15.75">
      <c r="N92" s="67"/>
      <c r="O92" s="67"/>
      <c r="P92" s="67"/>
    </row>
    <row r="93" spans="14:16" ht="15.75">
      <c r="N93" s="67"/>
      <c r="O93" s="67"/>
      <c r="P93" s="67"/>
    </row>
    <row r="94" spans="14:16" ht="15.75">
      <c r="N94" s="67"/>
      <c r="O94" s="67"/>
      <c r="P94" s="67"/>
    </row>
    <row r="95" spans="1:17" ht="15.75">
      <c r="A95" s="11"/>
      <c r="B95" s="4"/>
      <c r="C95" s="6"/>
      <c r="D95" s="6"/>
      <c r="E95" s="6"/>
      <c r="F95" s="6"/>
      <c r="G95" s="77"/>
      <c r="H95" s="36"/>
      <c r="I95" s="36"/>
      <c r="J95" s="34"/>
      <c r="Q95" s="2"/>
    </row>
    <row r="96" spans="1:17" ht="15.75">
      <c r="A96" s="11"/>
      <c r="B96" s="4"/>
      <c r="C96" s="6"/>
      <c r="D96" s="6"/>
      <c r="E96" s="6"/>
      <c r="F96" s="6"/>
      <c r="G96" s="77"/>
      <c r="H96" s="36"/>
      <c r="I96" s="36"/>
      <c r="J96" s="34"/>
      <c r="Q96" s="2"/>
    </row>
    <row r="97" spans="1:17" ht="15.75">
      <c r="A97" s="11"/>
      <c r="B97" s="4"/>
      <c r="C97" s="6"/>
      <c r="D97" s="6"/>
      <c r="E97" s="6"/>
      <c r="F97" s="6"/>
      <c r="G97" s="77"/>
      <c r="H97" s="36"/>
      <c r="I97" s="36"/>
      <c r="J97" s="34"/>
      <c r="Q97" s="2"/>
    </row>
    <row r="98" spans="1:17" ht="15.75">
      <c r="A98" s="11"/>
      <c r="B98" s="4"/>
      <c r="C98" s="6"/>
      <c r="D98" s="6"/>
      <c r="E98" s="6"/>
      <c r="F98" s="6"/>
      <c r="G98" s="77"/>
      <c r="H98" s="36"/>
      <c r="I98" s="36"/>
      <c r="J98" s="34"/>
      <c r="Q98" s="2"/>
    </row>
    <row r="99" spans="1:17" ht="15.75">
      <c r="A99" s="11"/>
      <c r="B99" s="4"/>
      <c r="C99" s="6"/>
      <c r="D99" s="6"/>
      <c r="E99" s="6"/>
      <c r="F99" s="6"/>
      <c r="G99" s="77"/>
      <c r="H99" s="36"/>
      <c r="I99" s="36"/>
      <c r="J99" s="34"/>
      <c r="Q99" s="2"/>
    </row>
    <row r="100" spans="1:17" ht="15.75">
      <c r="A100" s="11"/>
      <c r="B100" s="4"/>
      <c r="C100" s="6"/>
      <c r="D100" s="6"/>
      <c r="E100" s="6"/>
      <c r="F100" s="6"/>
      <c r="G100" s="77"/>
      <c r="H100" s="36"/>
      <c r="I100" s="36"/>
      <c r="J100" s="34"/>
      <c r="Q100" s="2"/>
    </row>
    <row r="101" spans="1:17" ht="15.75">
      <c r="A101" s="11"/>
      <c r="B101" s="4"/>
      <c r="C101" s="6"/>
      <c r="D101" s="6"/>
      <c r="E101" s="6"/>
      <c r="F101" s="6"/>
      <c r="G101" s="77"/>
      <c r="H101" s="36"/>
      <c r="I101" s="36"/>
      <c r="J101" s="34"/>
      <c r="Q101" s="2"/>
    </row>
    <row r="102" spans="1:17" ht="15.75">
      <c r="A102" s="11"/>
      <c r="B102" s="4"/>
      <c r="C102" s="6"/>
      <c r="D102" s="6"/>
      <c r="E102" s="6"/>
      <c r="F102" s="6"/>
      <c r="G102" s="77"/>
      <c r="H102" s="36"/>
      <c r="I102" s="36"/>
      <c r="J102" s="34"/>
      <c r="Q102" s="2"/>
    </row>
    <row r="103" spans="1:17" ht="15.75">
      <c r="A103" s="11"/>
      <c r="B103" s="4"/>
      <c r="C103" s="6"/>
      <c r="D103" s="6"/>
      <c r="E103" s="6"/>
      <c r="F103" s="6"/>
      <c r="G103" s="77"/>
      <c r="H103" s="36"/>
      <c r="I103" s="36"/>
      <c r="J103" s="34"/>
      <c r="Q103" s="2"/>
    </row>
    <row r="104" spans="1:17" ht="15.75">
      <c r="A104" s="11"/>
      <c r="B104" s="4"/>
      <c r="C104" s="6"/>
      <c r="D104" s="6"/>
      <c r="E104" s="6"/>
      <c r="F104" s="6"/>
      <c r="G104" s="77"/>
      <c r="H104" s="36"/>
      <c r="I104" s="36"/>
      <c r="J104" s="34"/>
      <c r="Q104" s="2"/>
    </row>
    <row r="105" spans="1:17" ht="15.75">
      <c r="A105" s="11"/>
      <c r="B105" s="4"/>
      <c r="C105" s="6"/>
      <c r="D105" s="6"/>
      <c r="E105" s="6"/>
      <c r="F105" s="6"/>
      <c r="G105" s="77"/>
      <c r="H105" s="36"/>
      <c r="I105" s="36"/>
      <c r="J105" s="34"/>
      <c r="Q105" s="2"/>
    </row>
    <row r="106" spans="14:16" ht="15.75">
      <c r="N106" s="67"/>
      <c r="O106" s="67"/>
      <c r="P106" s="67"/>
    </row>
    <row r="107" spans="14:16" ht="15.75">
      <c r="N107" s="67"/>
      <c r="O107" s="67"/>
      <c r="P107" s="67"/>
    </row>
    <row r="108" spans="14:16" ht="15.75">
      <c r="N108" s="67"/>
      <c r="O108" s="67"/>
      <c r="P108" s="67"/>
    </row>
    <row r="109" spans="14:16" ht="15.75">
      <c r="N109" s="67"/>
      <c r="O109" s="67"/>
      <c r="P109" s="67"/>
    </row>
    <row r="110" spans="14:16" ht="15.75">
      <c r="N110" s="67"/>
      <c r="O110" s="67"/>
      <c r="P110" s="67"/>
    </row>
    <row r="111" spans="1:15" s="31" customFormat="1" ht="15.75">
      <c r="A111" s="71"/>
      <c r="B111" s="71"/>
      <c r="C111" s="71"/>
      <c r="D111" s="71"/>
      <c r="E111" s="71"/>
      <c r="F111" s="71"/>
      <c r="G111" s="83"/>
      <c r="H111" s="71"/>
      <c r="I111" s="71"/>
      <c r="J111" s="71"/>
      <c r="K111" s="73"/>
      <c r="L111" s="28"/>
      <c r="M111" s="28"/>
      <c r="N111" s="28"/>
      <c r="O111" s="79"/>
    </row>
    <row r="112" spans="14:19" ht="15.75">
      <c r="N112" s="28"/>
      <c r="O112" s="28"/>
      <c r="P112" s="64"/>
      <c r="Q112" s="65"/>
      <c r="R112" s="31"/>
      <c r="S112" s="31"/>
    </row>
    <row r="113" spans="1:19" ht="22.5" customHeight="1">
      <c r="A113" s="13"/>
      <c r="B113" s="13"/>
      <c r="C113" s="13"/>
      <c r="D113" s="13"/>
      <c r="G113" s="13"/>
      <c r="H113" s="13"/>
      <c r="I113" s="13"/>
      <c r="J113" s="13"/>
      <c r="K113" s="13"/>
      <c r="N113" s="28"/>
      <c r="O113" s="28"/>
      <c r="P113" s="64"/>
      <c r="Q113" s="65"/>
      <c r="R113" s="31"/>
      <c r="S113" s="31"/>
    </row>
    <row r="114" spans="14:19" ht="15.75">
      <c r="N114" s="66"/>
      <c r="O114" s="44"/>
      <c r="P114" s="44"/>
      <c r="Q114" s="34"/>
      <c r="R114" s="31"/>
      <c r="S114" s="31"/>
    </row>
    <row r="115" spans="3:17" s="13" customFormat="1" ht="15.75">
      <c r="C115" s="2"/>
      <c r="D115" s="2"/>
      <c r="E115" s="2"/>
      <c r="F115" s="2"/>
      <c r="G115" s="2"/>
      <c r="H115" s="2"/>
      <c r="I115" s="2"/>
      <c r="J115" s="2"/>
      <c r="K115" s="2"/>
      <c r="Q115" s="91"/>
    </row>
    <row r="116" spans="3:17" s="13" customFormat="1" ht="15.75">
      <c r="C116" s="2"/>
      <c r="D116" s="2"/>
      <c r="E116" s="2"/>
      <c r="F116" s="2"/>
      <c r="G116" s="2"/>
      <c r="H116" s="2"/>
      <c r="I116" s="2"/>
      <c r="J116" s="2"/>
      <c r="K116" s="2"/>
      <c r="Q116" s="91"/>
    </row>
    <row r="117" spans="3:17" s="13" customFormat="1" ht="15.75">
      <c r="C117" s="2"/>
      <c r="D117" s="2"/>
      <c r="E117" s="2"/>
      <c r="F117" s="2"/>
      <c r="G117" s="2"/>
      <c r="H117" s="2"/>
      <c r="I117" s="2"/>
      <c r="J117" s="2"/>
      <c r="K117" s="2"/>
      <c r="Q117" s="91"/>
    </row>
    <row r="118" spans="14:16" ht="15.75">
      <c r="N118" s="67"/>
      <c r="O118" s="67"/>
      <c r="P118" s="67"/>
    </row>
    <row r="119" spans="4:16" ht="15.75" customHeight="1">
      <c r="D119" s="24"/>
      <c r="N119" s="67"/>
      <c r="O119" s="67"/>
      <c r="P119" s="67"/>
    </row>
    <row r="120" spans="14:16" ht="15.75">
      <c r="N120" s="67"/>
      <c r="O120" s="67"/>
      <c r="P120" s="67"/>
    </row>
    <row r="121" spans="14:16" ht="15.75">
      <c r="N121" s="67"/>
      <c r="O121" s="67"/>
      <c r="P121" s="67"/>
    </row>
    <row r="122" spans="14:16" ht="15.75">
      <c r="N122" s="67"/>
      <c r="O122" s="67"/>
      <c r="P122" s="67"/>
    </row>
    <row r="123" spans="14:16" ht="15.75">
      <c r="N123" s="67"/>
      <c r="O123" s="67"/>
      <c r="P123" s="67"/>
    </row>
    <row r="124" spans="5:16" ht="15.75">
      <c r="E124" s="93"/>
      <c r="F124" s="93"/>
      <c r="N124" s="67"/>
      <c r="O124" s="67"/>
      <c r="P124" s="67"/>
    </row>
    <row r="125" spans="14:16" ht="15.75">
      <c r="N125" s="67"/>
      <c r="O125" s="67"/>
      <c r="P125" s="67"/>
    </row>
    <row r="126" spans="14:16" ht="15.75">
      <c r="N126" s="67"/>
      <c r="O126" s="67"/>
      <c r="P126" s="67"/>
    </row>
    <row r="127" spans="14:16" ht="15.75">
      <c r="N127" s="67"/>
      <c r="O127" s="67"/>
      <c r="P127" s="67"/>
    </row>
    <row r="128" spans="1:16" ht="15.75">
      <c r="A128" s="13"/>
      <c r="B128" s="13"/>
      <c r="C128" s="13"/>
      <c r="D128" s="13"/>
      <c r="E128" s="13"/>
      <c r="F128" s="13"/>
      <c r="N128" s="67"/>
      <c r="O128" s="67"/>
      <c r="P128" s="67"/>
    </row>
    <row r="129" spans="14:16" ht="15.75">
      <c r="N129" s="67"/>
      <c r="O129" s="67"/>
      <c r="P129" s="67"/>
    </row>
    <row r="130" spans="14:16" ht="15.75">
      <c r="N130" s="67"/>
      <c r="O130" s="67"/>
      <c r="P130" s="67"/>
    </row>
    <row r="131" spans="14:16" ht="15.75">
      <c r="N131" s="67"/>
      <c r="O131" s="67"/>
      <c r="P131" s="67"/>
    </row>
    <row r="132" spans="14:16" ht="15.75">
      <c r="N132" s="67"/>
      <c r="O132" s="67"/>
      <c r="P132" s="67"/>
    </row>
    <row r="133" spans="14:16" ht="15.75">
      <c r="N133" s="67"/>
      <c r="O133" s="67"/>
      <c r="P133" s="67"/>
    </row>
    <row r="134" spans="1:16" ht="15.75">
      <c r="A134" s="13"/>
      <c r="B134" s="13"/>
      <c r="C134" s="13"/>
      <c r="D134" s="13"/>
      <c r="E134" s="13"/>
      <c r="F134" s="13"/>
      <c r="N134" s="67"/>
      <c r="O134" s="67"/>
      <c r="P134" s="67"/>
    </row>
    <row r="135" spans="14:16" ht="15.75">
      <c r="N135" s="67"/>
      <c r="O135" s="67"/>
      <c r="P135" s="67"/>
    </row>
    <row r="136" spans="14:16" ht="15.75">
      <c r="N136" s="67"/>
      <c r="O136" s="67"/>
      <c r="P136" s="67"/>
    </row>
    <row r="137" spans="14:16" ht="15.75">
      <c r="N137" s="67"/>
      <c r="O137" s="67"/>
      <c r="P137" s="67"/>
    </row>
    <row r="138" spans="14:16" ht="15.75">
      <c r="N138" s="67"/>
      <c r="O138" s="67"/>
      <c r="P138" s="67"/>
    </row>
    <row r="139" spans="1:16" ht="15.75">
      <c r="A139" s="13"/>
      <c r="B139" s="13"/>
      <c r="C139" s="13"/>
      <c r="D139" s="13"/>
      <c r="N139" s="67"/>
      <c r="O139" s="67"/>
      <c r="P139" s="67"/>
    </row>
    <row r="140" spans="1:16" ht="15.75">
      <c r="A140" s="13"/>
      <c r="N140" s="67"/>
      <c r="O140" s="67"/>
      <c r="P140" s="67"/>
    </row>
    <row r="141" spans="1:16" ht="15.75">
      <c r="A141" s="13"/>
      <c r="N141" s="67"/>
      <c r="O141" s="67"/>
      <c r="P141" s="67"/>
    </row>
    <row r="142" spans="1:16" ht="15.75">
      <c r="A142" s="13"/>
      <c r="N142" s="67"/>
      <c r="O142" s="67"/>
      <c r="P142" s="67"/>
    </row>
    <row r="143" spans="1:16" ht="15.75">
      <c r="A143" s="13"/>
      <c r="N143" s="67"/>
      <c r="O143" s="67"/>
      <c r="P143" s="67"/>
    </row>
    <row r="144" spans="1:16" ht="15.75">
      <c r="A144" s="13"/>
      <c r="N144" s="67"/>
      <c r="O144" s="67"/>
      <c r="P144" s="67"/>
    </row>
    <row r="145" spans="1:16" ht="15.75">
      <c r="A145" s="13"/>
      <c r="N145" s="67"/>
      <c r="O145" s="67"/>
      <c r="P145" s="67"/>
    </row>
    <row r="146" spans="1:16" ht="15.75">
      <c r="A146" s="13"/>
      <c r="N146" s="67"/>
      <c r="O146" s="67"/>
      <c r="P146" s="67"/>
    </row>
    <row r="147" spans="14:16" ht="15.75">
      <c r="N147" s="67"/>
      <c r="O147" s="67"/>
      <c r="P147" s="67"/>
    </row>
    <row r="148" spans="14:16" ht="15.75">
      <c r="N148" s="67"/>
      <c r="O148" s="67"/>
      <c r="P148" s="67"/>
    </row>
    <row r="149" spans="14:16" ht="15.75">
      <c r="N149" s="67"/>
      <c r="O149" s="67"/>
      <c r="P149" s="67"/>
    </row>
    <row r="150" spans="14:16" ht="15.75">
      <c r="N150" s="67"/>
      <c r="O150" s="67"/>
      <c r="P150" s="67"/>
    </row>
    <row r="151" spans="1:16" ht="15.75">
      <c r="A151" s="13"/>
      <c r="B151" s="13"/>
      <c r="C151" s="13"/>
      <c r="D151" s="13"/>
      <c r="E151" s="13"/>
      <c r="F151" s="13"/>
      <c r="N151" s="67"/>
      <c r="O151" s="67"/>
      <c r="P151" s="67"/>
    </row>
    <row r="152" spans="14:16" ht="15.75">
      <c r="N152" s="67"/>
      <c r="O152" s="67"/>
      <c r="P152" s="67"/>
    </row>
    <row r="153" spans="14:16" ht="15.75">
      <c r="N153" s="67"/>
      <c r="O153" s="67"/>
      <c r="P153" s="67"/>
    </row>
    <row r="154" spans="14:16" ht="15.75">
      <c r="N154" s="67"/>
      <c r="O154" s="67"/>
      <c r="P154" s="67"/>
    </row>
    <row r="155" spans="14:16" ht="15.75">
      <c r="N155" s="67"/>
      <c r="O155" s="67"/>
      <c r="P155" s="67"/>
    </row>
    <row r="156" spans="14:16" ht="15.75">
      <c r="N156" s="67"/>
      <c r="O156" s="67"/>
      <c r="P156" s="67"/>
    </row>
    <row r="157" spans="14:16" ht="15.75">
      <c r="N157" s="67"/>
      <c r="O157" s="67"/>
      <c r="P157" s="67"/>
    </row>
    <row r="158" spans="14:16" ht="15.75">
      <c r="N158" s="67"/>
      <c r="O158" s="67"/>
      <c r="P158" s="67"/>
    </row>
    <row r="159" spans="14:16" ht="15.75">
      <c r="N159" s="67"/>
      <c r="O159" s="67"/>
      <c r="P159" s="67"/>
    </row>
    <row r="160" spans="14:16" ht="15.75">
      <c r="N160" s="67"/>
      <c r="O160" s="67"/>
      <c r="P160" s="67"/>
    </row>
    <row r="161" spans="14:16" ht="15.75">
      <c r="N161" s="67"/>
      <c r="O161" s="67"/>
      <c r="P161" s="67"/>
    </row>
    <row r="162" spans="14:16" ht="15.75">
      <c r="N162" s="67"/>
      <c r="O162" s="67"/>
      <c r="P162" s="67"/>
    </row>
    <row r="163" spans="14:16" ht="15.75">
      <c r="N163" s="67"/>
      <c r="O163" s="67"/>
      <c r="P163" s="67"/>
    </row>
    <row r="164" spans="14:16" ht="15.75">
      <c r="N164" s="67"/>
      <c r="O164" s="67"/>
      <c r="P164" s="67"/>
    </row>
    <row r="165" spans="14:16" ht="15.75">
      <c r="N165" s="67"/>
      <c r="O165" s="67"/>
      <c r="P165" s="67"/>
    </row>
    <row r="166" spans="1:16" ht="15.75">
      <c r="A166" s="13"/>
      <c r="B166" s="13"/>
      <c r="C166" s="13"/>
      <c r="D166" s="13"/>
      <c r="E166" s="13"/>
      <c r="F166" s="13"/>
      <c r="N166" s="67"/>
      <c r="O166" s="67"/>
      <c r="P166" s="67"/>
    </row>
    <row r="167" spans="14:16" ht="15.75">
      <c r="N167" s="67"/>
      <c r="O167" s="67"/>
      <c r="P167" s="67"/>
    </row>
    <row r="168" spans="14:16" ht="15.75">
      <c r="N168" s="67"/>
      <c r="O168" s="67"/>
      <c r="P168" s="67"/>
    </row>
    <row r="169" spans="14:16" ht="15.75">
      <c r="N169" s="67"/>
      <c r="O169" s="67"/>
      <c r="P169" s="67"/>
    </row>
    <row r="170" spans="14:16" ht="15.75">
      <c r="N170" s="67"/>
      <c r="O170" s="67"/>
      <c r="P170" s="67"/>
    </row>
    <row r="171" spans="1:16" ht="15.75">
      <c r="A171" s="13"/>
      <c r="B171" s="13"/>
      <c r="C171" s="13"/>
      <c r="D171" s="13"/>
      <c r="E171" s="13"/>
      <c r="F171" s="13"/>
      <c r="N171" s="67"/>
      <c r="O171" s="67"/>
      <c r="P171" s="67"/>
    </row>
    <row r="172" spans="14:16" ht="15.75">
      <c r="N172" s="67"/>
      <c r="O172" s="67"/>
      <c r="P172" s="67"/>
    </row>
    <row r="173" spans="14:16" ht="15.75">
      <c r="N173" s="67"/>
      <c r="O173" s="67"/>
      <c r="P173" s="67"/>
    </row>
    <row r="174" spans="14:16" ht="15.75">
      <c r="N174" s="67"/>
      <c r="O174" s="67"/>
      <c r="P174" s="67"/>
    </row>
    <row r="175" spans="1:16" ht="15.75">
      <c r="A175" s="13"/>
      <c r="B175" s="13"/>
      <c r="C175" s="13"/>
      <c r="D175" s="13"/>
      <c r="E175" s="13"/>
      <c r="F175" s="13"/>
      <c r="N175" s="67"/>
      <c r="O175" s="67"/>
      <c r="P175" s="67"/>
    </row>
    <row r="176" spans="14:16" ht="15.75">
      <c r="N176" s="67"/>
      <c r="O176" s="67"/>
      <c r="P176" s="67"/>
    </row>
    <row r="177" spans="14:16" ht="15.75">
      <c r="N177" s="67"/>
      <c r="O177" s="67"/>
      <c r="P177" s="67"/>
    </row>
    <row r="178" spans="1:16" ht="15.75">
      <c r="A178" s="13"/>
      <c r="B178" s="13"/>
      <c r="C178" s="13"/>
      <c r="D178" s="13"/>
      <c r="E178" s="13"/>
      <c r="F178" s="13"/>
      <c r="N178" s="67"/>
      <c r="O178" s="67"/>
      <c r="P178" s="67"/>
    </row>
    <row r="179" spans="14:16" ht="15.75">
      <c r="N179" s="67"/>
      <c r="O179" s="67"/>
      <c r="P179" s="67"/>
    </row>
    <row r="180" spans="14:16" ht="15.75">
      <c r="N180" s="67"/>
      <c r="O180" s="67"/>
      <c r="P180" s="67"/>
    </row>
    <row r="181" spans="14:16" ht="15.75">
      <c r="N181" s="67"/>
      <c r="O181" s="67"/>
      <c r="P181" s="67"/>
    </row>
    <row r="182" spans="14:16" ht="15.75">
      <c r="N182" s="67"/>
      <c r="O182" s="67"/>
      <c r="P182" s="67"/>
    </row>
    <row r="183" spans="14:16" ht="15.75">
      <c r="N183" s="67"/>
      <c r="O183" s="67"/>
      <c r="P183" s="67"/>
    </row>
    <row r="184" spans="14:16" ht="15.75">
      <c r="N184" s="67"/>
      <c r="O184" s="67"/>
      <c r="P184" s="67"/>
    </row>
    <row r="185" spans="14:16" ht="15.75">
      <c r="N185" s="67"/>
      <c r="O185" s="67"/>
      <c r="P185" s="67"/>
    </row>
    <row r="186" spans="14:16" ht="15.75">
      <c r="N186" s="67"/>
      <c r="O186" s="67"/>
      <c r="P186" s="67"/>
    </row>
    <row r="187" spans="14:16" ht="15.75">
      <c r="N187" s="67"/>
      <c r="O187" s="67"/>
      <c r="P187" s="67"/>
    </row>
    <row r="188" spans="14:16" ht="15.75">
      <c r="N188" s="67"/>
      <c r="O188" s="67"/>
      <c r="P188" s="67"/>
    </row>
    <row r="189" spans="14:16" ht="15.75">
      <c r="N189" s="67"/>
      <c r="O189" s="67"/>
      <c r="P189" s="67"/>
    </row>
    <row r="190" spans="14:16" ht="15.75">
      <c r="N190" s="67"/>
      <c r="O190" s="67"/>
      <c r="P190" s="67"/>
    </row>
    <row r="191" spans="14:16" ht="15.75">
      <c r="N191" s="67"/>
      <c r="O191" s="67"/>
      <c r="P191" s="67"/>
    </row>
    <row r="192" spans="14:16" ht="15.75">
      <c r="N192" s="67"/>
      <c r="O192" s="67"/>
      <c r="P192" s="67"/>
    </row>
    <row r="193" spans="14:16" ht="15.75">
      <c r="N193" s="67"/>
      <c r="O193" s="67"/>
      <c r="P193" s="67"/>
    </row>
    <row r="194" spans="14:16" ht="15.75">
      <c r="N194" s="67"/>
      <c r="O194" s="67"/>
      <c r="P194" s="67"/>
    </row>
    <row r="195" spans="5:17" s="13" customFormat="1" ht="15.75">
      <c r="E195" s="94"/>
      <c r="F195" s="94"/>
      <c r="Q195" s="91"/>
    </row>
    <row r="196" spans="5:16" ht="15.75">
      <c r="E196" s="95"/>
      <c r="F196" s="95"/>
      <c r="N196" s="68"/>
      <c r="O196" s="68"/>
      <c r="P196" s="68"/>
    </row>
    <row r="197" spans="5:13" ht="15.75"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5:6" ht="15.75">
      <c r="E198" s="95"/>
      <c r="F198" s="95"/>
    </row>
    <row r="199" spans="5:17" s="13" customFormat="1" ht="15.75">
      <c r="E199" s="94"/>
      <c r="F199" s="94"/>
      <c r="Q199" s="91"/>
    </row>
    <row r="200" spans="5:6" ht="15.75">
      <c r="E200" s="95"/>
      <c r="F200" s="95"/>
    </row>
    <row r="201" spans="5:6" ht="15.75">
      <c r="E201" s="95"/>
      <c r="F201" s="95"/>
    </row>
    <row r="202" spans="5:6" ht="15.75">
      <c r="E202" s="95"/>
      <c r="F202" s="95"/>
    </row>
    <row r="203" spans="5:17" s="13" customFormat="1" ht="15.75">
      <c r="E203" s="94"/>
      <c r="F203" s="94"/>
      <c r="Q203" s="90"/>
    </row>
    <row r="204" spans="5:6" ht="15.75">
      <c r="E204" s="95"/>
      <c r="F204" s="95"/>
    </row>
    <row r="205" spans="5:6" ht="15.75">
      <c r="E205" s="95"/>
      <c r="F205" s="95"/>
    </row>
    <row r="206" spans="5:6" ht="15.75">
      <c r="E206" s="95"/>
      <c r="F206" s="95"/>
    </row>
    <row r="207" spans="5:6" ht="15.75">
      <c r="E207" s="95"/>
      <c r="F207" s="95"/>
    </row>
    <row r="208" spans="5:6" ht="15.75">
      <c r="E208" s="95"/>
      <c r="F208" s="95"/>
    </row>
    <row r="209" spans="5:6" ht="15.75">
      <c r="E209" s="95"/>
      <c r="F209" s="95"/>
    </row>
    <row r="210" spans="5:6" ht="15.75">
      <c r="E210" s="95"/>
      <c r="F210" s="95"/>
    </row>
    <row r="211" spans="5:6" ht="15.75">
      <c r="E211" s="95"/>
      <c r="F211" s="95"/>
    </row>
    <row r="212" spans="5:6" ht="15.75">
      <c r="E212" s="95"/>
      <c r="F212" s="95"/>
    </row>
    <row r="213" spans="5:17" s="13" customFormat="1" ht="15.75">
      <c r="E213" s="94"/>
      <c r="F213" s="94"/>
      <c r="Q213" s="90"/>
    </row>
    <row r="214" spans="5:6" ht="15.75">
      <c r="E214" s="95"/>
      <c r="F214" s="95"/>
    </row>
    <row r="215" spans="5:6" ht="15.75">
      <c r="E215" s="95"/>
      <c r="F215" s="95"/>
    </row>
    <row r="216" spans="5:6" ht="15.75">
      <c r="E216" s="95"/>
      <c r="F216" s="95"/>
    </row>
    <row r="217" spans="5:6" ht="15.75">
      <c r="E217" s="95"/>
      <c r="F217" s="95"/>
    </row>
    <row r="218" spans="5:6" ht="15.75">
      <c r="E218" s="95"/>
      <c r="F218" s="95"/>
    </row>
    <row r="219" spans="5:6" ht="15.75">
      <c r="E219" s="95"/>
      <c r="F219" s="95"/>
    </row>
    <row r="220" spans="5:6" ht="15.75">
      <c r="E220" s="95"/>
      <c r="F220" s="95"/>
    </row>
    <row r="221" spans="5:6" ht="15.75">
      <c r="E221" s="95"/>
      <c r="F221" s="95"/>
    </row>
    <row r="222" spans="5:6" ht="15.75">
      <c r="E222" s="95"/>
      <c r="F222" s="95"/>
    </row>
    <row r="223" spans="5:6" ht="15.75">
      <c r="E223" s="95"/>
      <c r="F223" s="95"/>
    </row>
    <row r="224" spans="5:17" s="13" customFormat="1" ht="15.75">
      <c r="E224" s="94"/>
      <c r="F224" s="94"/>
      <c r="Q224" s="90"/>
    </row>
    <row r="225" spans="5:6" ht="15.75">
      <c r="E225" s="95"/>
      <c r="F225" s="95"/>
    </row>
    <row r="226" spans="5:6" ht="15.75">
      <c r="E226" s="95"/>
      <c r="F226" s="95"/>
    </row>
    <row r="227" spans="5:6" ht="15.75">
      <c r="E227" s="95"/>
      <c r="F227" s="95"/>
    </row>
    <row r="228" spans="5:6" ht="15.75">
      <c r="E228" s="95"/>
      <c r="F228" s="95"/>
    </row>
    <row r="229" spans="5:6" ht="15.75">
      <c r="E229" s="95"/>
      <c r="F229" s="95"/>
    </row>
    <row r="230" spans="5:6" ht="15.75">
      <c r="E230" s="95"/>
      <c r="F230" s="95"/>
    </row>
    <row r="231" spans="5:17" s="13" customFormat="1" ht="15.75">
      <c r="E231" s="94"/>
      <c r="F231" s="94"/>
      <c r="Q231" s="90"/>
    </row>
    <row r="232" spans="5:6" ht="15.75">
      <c r="E232" s="95"/>
      <c r="F232" s="95"/>
    </row>
    <row r="233" spans="5:6" ht="15.75">
      <c r="E233" s="95"/>
      <c r="F233" s="95"/>
    </row>
    <row r="234" spans="5:6" ht="15.75">
      <c r="E234" s="95"/>
      <c r="F234" s="95"/>
    </row>
    <row r="235" spans="5:6" ht="15.75">
      <c r="E235" s="95"/>
      <c r="F235" s="95"/>
    </row>
    <row r="236" spans="5:6" ht="15.75">
      <c r="E236" s="95"/>
      <c r="F236" s="95"/>
    </row>
    <row r="237" spans="5:6" ht="15.75">
      <c r="E237" s="95"/>
      <c r="F237" s="95"/>
    </row>
    <row r="238" spans="5:6" ht="15.75">
      <c r="E238" s="95"/>
      <c r="F238" s="95"/>
    </row>
    <row r="239" spans="5:6" ht="15.75">
      <c r="E239" s="95"/>
      <c r="F239" s="95"/>
    </row>
    <row r="240" spans="5:6" ht="15.75">
      <c r="E240" s="95"/>
      <c r="F240" s="95"/>
    </row>
    <row r="241" spans="5:6" ht="15.75">
      <c r="E241" s="95"/>
      <c r="F241" s="95"/>
    </row>
    <row r="242" spans="5:6" ht="15.75">
      <c r="E242" s="95"/>
      <c r="F242" s="95"/>
    </row>
    <row r="243" spans="5:6" ht="15.75">
      <c r="E243" s="95"/>
      <c r="F243" s="95"/>
    </row>
    <row r="244" spans="5:6" ht="15.75">
      <c r="E244" s="95"/>
      <c r="F244" s="95"/>
    </row>
    <row r="245" spans="5:6" ht="15.75">
      <c r="E245" s="95"/>
      <c r="F245" s="95"/>
    </row>
    <row r="246" spans="5:6" ht="15.75">
      <c r="E246" s="95"/>
      <c r="F246" s="95"/>
    </row>
    <row r="247" spans="5:6" ht="15.75">
      <c r="E247" s="95"/>
      <c r="F247" s="95"/>
    </row>
    <row r="248" spans="5:6" ht="15.75">
      <c r="E248" s="95"/>
      <c r="F248" s="95"/>
    </row>
    <row r="249" spans="5:6" ht="15.75">
      <c r="E249" s="95"/>
      <c r="F249" s="95"/>
    </row>
    <row r="250" spans="5:6" ht="15.75">
      <c r="E250" s="95"/>
      <c r="F250" s="95"/>
    </row>
    <row r="251" spans="5:6" ht="15.75">
      <c r="E251" s="95"/>
      <c r="F251" s="95"/>
    </row>
    <row r="252" spans="5:6" ht="15.75">
      <c r="E252" s="95"/>
      <c r="F252" s="95"/>
    </row>
    <row r="253" spans="5:6" ht="15.75">
      <c r="E253" s="95"/>
      <c r="F253" s="95"/>
    </row>
    <row r="254" spans="5:6" ht="15.75">
      <c r="E254" s="95"/>
      <c r="F254" s="95"/>
    </row>
    <row r="255" spans="5:6" ht="15.75">
      <c r="E255" s="95"/>
      <c r="F255" s="95"/>
    </row>
    <row r="256" spans="5:6" ht="15.75">
      <c r="E256" s="95"/>
      <c r="F256" s="95"/>
    </row>
    <row r="257" spans="5:6" ht="15.75">
      <c r="E257" s="95"/>
      <c r="F257" s="95"/>
    </row>
    <row r="258" spans="5:6" ht="15.75">
      <c r="E258" s="95"/>
      <c r="F258" s="95"/>
    </row>
    <row r="259" spans="5:16" ht="15.75">
      <c r="E259" s="95"/>
      <c r="F259" s="95"/>
      <c r="N259" s="31"/>
      <c r="O259" s="31"/>
      <c r="P259" s="31"/>
    </row>
    <row r="260" spans="5:16" ht="15.75">
      <c r="E260" s="95"/>
      <c r="F260" s="95"/>
      <c r="N260" s="31"/>
      <c r="O260" s="31"/>
      <c r="P260" s="31"/>
    </row>
    <row r="261" spans="5:17" s="13" customFormat="1" ht="15.75">
      <c r="E261" s="94"/>
      <c r="F261" s="94"/>
      <c r="N261" s="41"/>
      <c r="O261" s="41"/>
      <c r="P261" s="41"/>
      <c r="Q261" s="90"/>
    </row>
    <row r="262" spans="5:16" ht="15.75">
      <c r="E262" s="95"/>
      <c r="F262" s="95"/>
      <c r="N262" s="31"/>
      <c r="O262" s="31"/>
      <c r="P262" s="31"/>
    </row>
    <row r="263" spans="5:16" ht="15.75">
      <c r="E263" s="95"/>
      <c r="F263" s="95"/>
      <c r="N263" s="31"/>
      <c r="O263" s="31"/>
      <c r="P263" s="31"/>
    </row>
    <row r="265" spans="5:17" s="13" customFormat="1" ht="15.75">
      <c r="E265" s="94"/>
      <c r="F265" s="94"/>
      <c r="Q265" s="90"/>
    </row>
    <row r="266" spans="5:6" ht="15.75">
      <c r="E266" s="95"/>
      <c r="F266" s="95"/>
    </row>
    <row r="267" spans="5:6" ht="15.75">
      <c r="E267" s="95"/>
      <c r="F267" s="95"/>
    </row>
    <row r="268" spans="5:6" ht="15.75">
      <c r="E268" s="95"/>
      <c r="F268" s="95"/>
    </row>
    <row r="269" spans="5:17" s="13" customFormat="1" ht="15.75">
      <c r="E269" s="94"/>
      <c r="F269" s="94"/>
      <c r="Q269" s="90"/>
    </row>
    <row r="270" spans="5:6" ht="15.75">
      <c r="E270" s="95"/>
      <c r="F270" s="95"/>
    </row>
    <row r="271" spans="5:6" ht="15.75">
      <c r="E271" s="95"/>
      <c r="F271" s="95"/>
    </row>
    <row r="272" spans="5:6" ht="15.75">
      <c r="E272" s="95"/>
      <c r="F272" s="95"/>
    </row>
    <row r="273" spans="5:6" ht="15.75">
      <c r="E273" s="95"/>
      <c r="F273" s="95"/>
    </row>
    <row r="274" spans="5:17" s="13" customFormat="1" ht="15.75">
      <c r="E274" s="94"/>
      <c r="F274" s="94"/>
      <c r="G274" s="94"/>
      <c r="Q274" s="90"/>
    </row>
    <row r="275" spans="5:6" ht="15.75">
      <c r="E275" s="95"/>
      <c r="F275" s="95"/>
    </row>
    <row r="276" spans="5:6" ht="15.75">
      <c r="E276" s="95"/>
      <c r="F276" s="95"/>
    </row>
    <row r="277" spans="5:6" ht="15.75">
      <c r="E277" s="95"/>
      <c r="F277" s="95"/>
    </row>
    <row r="278" spans="5:17" s="13" customFormat="1" ht="15.75">
      <c r="E278" s="94"/>
      <c r="F278" s="94"/>
      <c r="G278" s="94"/>
      <c r="Q278" s="90"/>
    </row>
    <row r="279" spans="5:6" ht="15.75">
      <c r="E279" s="95"/>
      <c r="F279" s="95"/>
    </row>
    <row r="280" spans="5:6" ht="15.75">
      <c r="E280" s="95"/>
      <c r="F280" s="95"/>
    </row>
    <row r="281" spans="5:6" ht="15.75">
      <c r="E281" s="95"/>
      <c r="F281" s="95"/>
    </row>
    <row r="282" spans="5:6" ht="15.75">
      <c r="E282" s="95"/>
      <c r="F282" s="95"/>
    </row>
    <row r="283" spans="5:17" s="13" customFormat="1" ht="15.75">
      <c r="E283" s="94"/>
      <c r="F283" s="94"/>
      <c r="Q283" s="90"/>
    </row>
    <row r="284" spans="5:6" ht="15.75">
      <c r="E284" s="95"/>
      <c r="F284" s="95"/>
    </row>
    <row r="285" spans="5:6" ht="15.75">
      <c r="E285" s="95"/>
      <c r="F285" s="95"/>
    </row>
    <row r="287" spans="5:6" ht="15.75">
      <c r="E287" s="95"/>
      <c r="F287" s="95"/>
    </row>
    <row r="288" spans="5:17" s="13" customFormat="1" ht="15.75">
      <c r="E288" s="94"/>
      <c r="F288" s="94"/>
      <c r="Q288" s="90"/>
    </row>
    <row r="289" spans="5:6" ht="15.75">
      <c r="E289" s="95"/>
      <c r="F289" s="95"/>
    </row>
    <row r="290" spans="5:6" ht="15.75">
      <c r="E290" s="95"/>
      <c r="F290" s="95"/>
    </row>
    <row r="291" spans="5:6" ht="15.75">
      <c r="E291" s="95"/>
      <c r="F291" s="95"/>
    </row>
    <row r="292" spans="5:17" s="13" customFormat="1" ht="15.75">
      <c r="E292" s="94"/>
      <c r="F292" s="94"/>
      <c r="Q292" s="90"/>
    </row>
    <row r="293" spans="5:16" ht="15.75">
      <c r="E293" s="95"/>
      <c r="F293" s="95"/>
      <c r="N293" s="66"/>
      <c r="O293" s="66"/>
      <c r="P293" s="66"/>
    </row>
    <row r="294" spans="5:6" ht="15.75">
      <c r="E294" s="95"/>
      <c r="F294" s="95"/>
    </row>
    <row r="297" spans="5:6" ht="23.25" customHeight="1">
      <c r="E297" s="96"/>
      <c r="F297" s="96"/>
    </row>
  </sheetData>
  <sheetProtection/>
  <mergeCells count="1">
    <mergeCell ref="E1:K1"/>
  </mergeCells>
  <printOptions headings="1"/>
  <pageMargins left="0.75" right="0.75" top="1" bottom="1" header="0.5" footer="0.5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80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7" ht="15.75">
      <c r="A1" s="308" t="s">
        <v>459</v>
      </c>
      <c r="B1" s="308"/>
      <c r="C1" s="308"/>
      <c r="D1" s="308"/>
      <c r="E1" s="308"/>
      <c r="F1" s="308"/>
      <c r="G1" s="308"/>
    </row>
    <row r="2" spans="1:5" ht="15.75">
      <c r="A2" s="309" t="s">
        <v>335</v>
      </c>
      <c r="B2" s="309"/>
      <c r="C2" s="309"/>
      <c r="D2" s="309"/>
      <c r="E2" s="309"/>
    </row>
    <row r="3" spans="1:5" ht="15.75">
      <c r="A3" s="309" t="s">
        <v>293</v>
      </c>
      <c r="B3" s="309"/>
      <c r="C3" s="309"/>
      <c r="D3" s="309"/>
      <c r="E3" s="309"/>
    </row>
    <row r="4" spans="1:5" ht="15.75">
      <c r="A4" s="1"/>
      <c r="B4" s="1"/>
      <c r="C4" s="1"/>
      <c r="D4" s="1"/>
      <c r="E4" s="1"/>
    </row>
    <row r="5" spans="1:5" ht="49.5" customHeight="1">
      <c r="A5" s="120" t="s">
        <v>287</v>
      </c>
      <c r="B5" s="121" t="s">
        <v>288</v>
      </c>
      <c r="C5" s="121" t="s">
        <v>289</v>
      </c>
      <c r="D5" s="121" t="s">
        <v>290</v>
      </c>
      <c r="E5" s="121" t="s">
        <v>291</v>
      </c>
    </row>
    <row r="6" spans="1:5" ht="15.75">
      <c r="A6" s="1"/>
      <c r="B6" s="122"/>
      <c r="C6" s="122"/>
      <c r="D6" s="122"/>
      <c r="E6" s="122"/>
    </row>
    <row r="7" spans="1:5" ht="15.75">
      <c r="A7" s="51" t="s">
        <v>30</v>
      </c>
      <c r="B7" s="122">
        <v>13758</v>
      </c>
      <c r="C7" s="122">
        <v>0</v>
      </c>
      <c r="D7" s="122">
        <v>0</v>
      </c>
      <c r="E7" s="122">
        <f aca="true" t="shared" si="0" ref="E7:E20">SUM(B7:D7)</f>
        <v>13758</v>
      </c>
    </row>
    <row r="8" spans="1:5" ht="15.75">
      <c r="A8" s="13" t="s">
        <v>263</v>
      </c>
      <c r="B8" s="122">
        <v>135799</v>
      </c>
      <c r="C8" s="122">
        <v>0</v>
      </c>
      <c r="D8" s="122">
        <v>0</v>
      </c>
      <c r="E8" s="122">
        <f t="shared" si="0"/>
        <v>135799</v>
      </c>
    </row>
    <row r="9" spans="1:5" ht="15.75">
      <c r="A9" s="11" t="s">
        <v>244</v>
      </c>
      <c r="B9" s="122">
        <v>50259</v>
      </c>
      <c r="C9" s="122">
        <v>0</v>
      </c>
      <c r="D9" s="122">
        <v>0</v>
      </c>
      <c r="E9" s="122">
        <f t="shared" si="0"/>
        <v>50259</v>
      </c>
    </row>
    <row r="10" spans="1:5" ht="15.75">
      <c r="A10" s="11" t="s">
        <v>219</v>
      </c>
      <c r="B10" s="122">
        <v>0</v>
      </c>
      <c r="C10" s="122">
        <v>6152</v>
      </c>
      <c r="D10" s="122">
        <v>0</v>
      </c>
      <c r="E10" s="122">
        <f t="shared" si="0"/>
        <v>6152</v>
      </c>
    </row>
    <row r="11" spans="1:5" ht="15.75">
      <c r="A11" s="11" t="s">
        <v>246</v>
      </c>
      <c r="B11" s="122">
        <v>44536</v>
      </c>
      <c r="C11" s="122">
        <v>0</v>
      </c>
      <c r="D11" s="122">
        <v>0</v>
      </c>
      <c r="E11" s="122">
        <f t="shared" si="0"/>
        <v>44536</v>
      </c>
    </row>
    <row r="12" spans="1:5" ht="15.75">
      <c r="A12" s="13" t="s">
        <v>411</v>
      </c>
      <c r="B12" s="122">
        <v>0</v>
      </c>
      <c r="C12" s="122">
        <v>30355</v>
      </c>
      <c r="D12" s="122">
        <v>0</v>
      </c>
      <c r="E12" s="122">
        <f t="shared" si="0"/>
        <v>30355</v>
      </c>
    </row>
    <row r="13" spans="1:5" ht="15.75">
      <c r="A13" s="11" t="s">
        <v>222</v>
      </c>
      <c r="B13" s="122">
        <v>0</v>
      </c>
      <c r="C13" s="122">
        <v>1626</v>
      </c>
      <c r="D13" s="122">
        <v>0</v>
      </c>
      <c r="E13" s="122">
        <f t="shared" si="0"/>
        <v>1626</v>
      </c>
    </row>
    <row r="14" spans="1:5" ht="15.75">
      <c r="A14" s="11" t="s">
        <v>336</v>
      </c>
      <c r="B14" s="122">
        <v>0</v>
      </c>
      <c r="C14" s="122">
        <v>89</v>
      </c>
      <c r="D14" s="122">
        <v>0</v>
      </c>
      <c r="E14" s="122">
        <f t="shared" si="0"/>
        <v>89</v>
      </c>
    </row>
    <row r="15" spans="1:5" ht="15.75">
      <c r="A15" s="71" t="s">
        <v>327</v>
      </c>
      <c r="B15" s="122">
        <v>0</v>
      </c>
      <c r="C15" s="122">
        <v>32</v>
      </c>
      <c r="D15" s="122">
        <v>0</v>
      </c>
      <c r="E15" s="122">
        <f t="shared" si="0"/>
        <v>32</v>
      </c>
    </row>
    <row r="16" spans="1:5" ht="15.75">
      <c r="A16" s="71" t="s">
        <v>409</v>
      </c>
      <c r="B16" s="122">
        <v>0</v>
      </c>
      <c r="C16" s="122">
        <v>93</v>
      </c>
      <c r="D16" s="122">
        <v>0</v>
      </c>
      <c r="E16" s="122">
        <f t="shared" si="0"/>
        <v>93</v>
      </c>
    </row>
    <row r="17" spans="1:5" ht="15.75">
      <c r="A17" s="71" t="s">
        <v>454</v>
      </c>
      <c r="B17" s="122">
        <v>0</v>
      </c>
      <c r="C17" s="122">
        <v>189</v>
      </c>
      <c r="D17" s="122">
        <v>0</v>
      </c>
      <c r="E17" s="122">
        <f t="shared" si="0"/>
        <v>189</v>
      </c>
    </row>
    <row r="18" spans="1:5" ht="15.75">
      <c r="A18" s="71" t="s">
        <v>453</v>
      </c>
      <c r="B18" s="122">
        <v>0</v>
      </c>
      <c r="C18" s="122">
        <v>50</v>
      </c>
      <c r="D18" s="122">
        <v>0</v>
      </c>
      <c r="E18" s="122">
        <f t="shared" si="0"/>
        <v>50</v>
      </c>
    </row>
    <row r="19" spans="1:5" ht="15.75">
      <c r="A19" s="11" t="s">
        <v>235</v>
      </c>
      <c r="B19" s="122">
        <v>2288</v>
      </c>
      <c r="C19" s="122">
        <v>0</v>
      </c>
      <c r="D19" s="122">
        <v>0</v>
      </c>
      <c r="E19" s="122">
        <f t="shared" si="0"/>
        <v>2288</v>
      </c>
    </row>
    <row r="20" spans="1:5" ht="15.75">
      <c r="A20" s="255" t="s">
        <v>264</v>
      </c>
      <c r="B20" s="123">
        <v>3479</v>
      </c>
      <c r="C20" s="123">
        <v>0</v>
      </c>
      <c r="D20" s="123">
        <v>0</v>
      </c>
      <c r="E20" s="123">
        <f t="shared" si="0"/>
        <v>3479</v>
      </c>
    </row>
    <row r="21" spans="1:5" ht="15.75">
      <c r="A21" s="89" t="s">
        <v>292</v>
      </c>
      <c r="B21" s="124">
        <f>SUM(B7:B20)</f>
        <v>250119</v>
      </c>
      <c r="C21" s="124">
        <f>SUM(C7:C20)</f>
        <v>38586</v>
      </c>
      <c r="D21" s="124">
        <f>SUM(D7:D20)</f>
        <v>0</v>
      </c>
      <c r="E21" s="124">
        <f>SUM(E7:E20)</f>
        <v>288705</v>
      </c>
    </row>
    <row r="22" spans="1:15" s="31" customFormat="1" ht="15.75">
      <c r="A22" s="71"/>
      <c r="B22" s="71"/>
      <c r="C22" s="71"/>
      <c r="D22" s="71"/>
      <c r="E22" s="71"/>
      <c r="F22" s="71"/>
      <c r="G22" s="83"/>
      <c r="H22" s="71"/>
      <c r="I22" s="71"/>
      <c r="J22" s="71"/>
      <c r="K22" s="73"/>
      <c r="L22" s="28"/>
      <c r="M22" s="28"/>
      <c r="N22" s="28"/>
      <c r="O22" s="79"/>
    </row>
    <row r="23" spans="1:17" s="2" customFormat="1" ht="15.75">
      <c r="A23" s="51"/>
      <c r="G23" s="89"/>
      <c r="N23" s="67"/>
      <c r="O23" s="67"/>
      <c r="P23" s="67"/>
      <c r="Q23" s="90"/>
    </row>
    <row r="24" spans="1:17" s="2" customFormat="1" ht="15.75">
      <c r="A24" s="13"/>
      <c r="G24" s="89"/>
      <c r="N24" s="67"/>
      <c r="O24" s="67"/>
      <c r="P24" s="67"/>
      <c r="Q24" s="90"/>
    </row>
    <row r="25" spans="1:17" s="2" customFormat="1" ht="15.75">
      <c r="A25" s="11"/>
      <c r="G25" s="89"/>
      <c r="N25" s="67"/>
      <c r="O25" s="67"/>
      <c r="P25" s="67"/>
      <c r="Q25" s="90"/>
    </row>
    <row r="26" spans="1:11" s="2" customFormat="1" ht="15.75">
      <c r="A26" s="11"/>
      <c r="B26" s="6"/>
      <c r="C26" s="6"/>
      <c r="D26" s="6"/>
      <c r="E26" s="7"/>
      <c r="F26" s="7"/>
      <c r="G26" s="59"/>
      <c r="H26" s="76"/>
      <c r="I26" s="18"/>
      <c r="J26" s="36"/>
      <c r="K26" s="34"/>
    </row>
    <row r="27" spans="1:17" s="2" customFormat="1" ht="15.75">
      <c r="A27" s="11"/>
      <c r="G27" s="89"/>
      <c r="N27" s="67"/>
      <c r="O27" s="67"/>
      <c r="P27" s="67"/>
      <c r="Q27" s="90"/>
    </row>
    <row r="28" spans="1:10" s="13" customFormat="1" ht="15.75">
      <c r="A28" s="11"/>
      <c r="B28" s="4"/>
      <c r="C28" s="4"/>
      <c r="D28" s="4"/>
      <c r="E28" s="4"/>
      <c r="F28" s="4"/>
      <c r="G28" s="77"/>
      <c r="H28" s="43"/>
      <c r="I28" s="43"/>
      <c r="J28" s="45"/>
    </row>
    <row r="29" spans="1:10" s="2" customFormat="1" ht="15.75">
      <c r="A29" s="11"/>
      <c r="B29" s="4"/>
      <c r="C29" s="6"/>
      <c r="D29" s="6"/>
      <c r="E29" s="6"/>
      <c r="F29" s="6"/>
      <c r="G29" s="77"/>
      <c r="H29" s="36"/>
      <c r="I29" s="36"/>
      <c r="J29" s="34"/>
    </row>
    <row r="30" spans="1:10" s="2" customFormat="1" ht="14.25" customHeight="1">
      <c r="A30" s="11"/>
      <c r="B30" s="4"/>
      <c r="C30" s="6"/>
      <c r="D30" s="6"/>
      <c r="E30" s="6"/>
      <c r="F30" s="6"/>
      <c r="G30" s="77"/>
      <c r="H30" s="36"/>
      <c r="I30" s="36"/>
      <c r="J30" s="34"/>
    </row>
  </sheetData>
  <sheetProtection/>
  <mergeCells count="3">
    <mergeCell ref="A2:E2"/>
    <mergeCell ref="A3:E3"/>
    <mergeCell ref="A1:G1"/>
  </mergeCells>
  <printOptions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00"/>
  <sheetViews>
    <sheetView view="pageBreakPreview" zoomScaleSheetLayoutView="100" zoomScalePageLayoutView="0" workbookViewId="0" topLeftCell="A264">
      <selection activeCell="H467" sqref="H467"/>
    </sheetView>
  </sheetViews>
  <sheetFormatPr defaultColWidth="9.140625" defaultRowHeight="12.75"/>
  <cols>
    <col min="1" max="1" width="3.28125" style="5" customWidth="1"/>
    <col min="2" max="2" width="4.8515625" style="6" customWidth="1"/>
    <col min="3" max="3" width="7.00390625" style="6" customWidth="1"/>
    <col min="4" max="4" width="2.140625" style="6" customWidth="1"/>
    <col min="5" max="5" width="55.7109375" style="6" customWidth="1"/>
    <col min="6" max="6" width="16.7109375" style="6" customWidth="1"/>
    <col min="7" max="8" width="21.7109375" style="2" customWidth="1"/>
    <col min="9" max="9" width="16.421875" style="31" customWidth="1"/>
    <col min="10" max="10" width="13.7109375" style="260" customWidth="1"/>
    <col min="11" max="11" width="12.140625" style="32" customWidth="1"/>
    <col min="12" max="16384" width="9.140625" style="1" customWidth="1"/>
  </cols>
  <sheetData>
    <row r="1" spans="1:11" ht="24" customHeight="1">
      <c r="A1" s="308" t="s">
        <v>459</v>
      </c>
      <c r="B1" s="308"/>
      <c r="C1" s="308"/>
      <c r="D1" s="308"/>
      <c r="E1" s="308"/>
      <c r="F1" s="308"/>
      <c r="G1" s="308"/>
      <c r="H1" s="66"/>
      <c r="I1" s="212"/>
      <c r="J1" s="259"/>
      <c r="K1" s="212"/>
    </row>
    <row r="2" spans="1:8" ht="15.75">
      <c r="A2" s="313" t="s">
        <v>335</v>
      </c>
      <c r="B2" s="313"/>
      <c r="C2" s="313"/>
      <c r="D2" s="313"/>
      <c r="E2" s="313"/>
      <c r="F2" s="313"/>
      <c r="G2" s="22"/>
      <c r="H2" s="22"/>
    </row>
    <row r="3" spans="1:8" ht="15.75">
      <c r="A3" s="313" t="s">
        <v>28</v>
      </c>
      <c r="B3" s="313"/>
      <c r="C3" s="313"/>
      <c r="D3" s="313"/>
      <c r="E3" s="313"/>
      <c r="F3" s="313"/>
      <c r="G3" s="22"/>
      <c r="H3" s="22"/>
    </row>
    <row r="4" spans="1:8" ht="15.75">
      <c r="A4" s="313" t="s">
        <v>13</v>
      </c>
      <c r="B4" s="313"/>
      <c r="C4" s="313"/>
      <c r="D4" s="313"/>
      <c r="E4" s="313"/>
      <c r="F4" s="313"/>
      <c r="G4" s="22"/>
      <c r="H4" s="22"/>
    </row>
    <row r="5" spans="1:8" ht="16.5" thickBot="1">
      <c r="A5" s="14"/>
      <c r="B5" s="14"/>
      <c r="C5" s="14"/>
      <c r="D5" s="14"/>
      <c r="E5" s="14"/>
      <c r="F5" s="14"/>
      <c r="G5" s="22"/>
      <c r="H5" s="22"/>
    </row>
    <row r="6" spans="1:11" ht="30" customHeight="1">
      <c r="A6" s="312" t="s">
        <v>29</v>
      </c>
      <c r="B6" s="312"/>
      <c r="C6" s="312"/>
      <c r="D6" s="312"/>
      <c r="E6" s="312"/>
      <c r="F6" s="311" t="s">
        <v>12</v>
      </c>
      <c r="G6" s="29" t="s">
        <v>21</v>
      </c>
      <c r="H6" s="29" t="s">
        <v>21</v>
      </c>
      <c r="I6" s="258" t="s">
        <v>435</v>
      </c>
      <c r="J6" s="261"/>
      <c r="K6" s="198"/>
    </row>
    <row r="7" spans="1:11" s="3" customFormat="1" ht="44.25" customHeight="1" thickBot="1">
      <c r="A7" s="312"/>
      <c r="B7" s="312"/>
      <c r="C7" s="312"/>
      <c r="D7" s="312"/>
      <c r="E7" s="312"/>
      <c r="F7" s="311"/>
      <c r="G7" s="30" t="s">
        <v>22</v>
      </c>
      <c r="H7" s="30" t="s">
        <v>418</v>
      </c>
      <c r="I7" s="30" t="s">
        <v>415</v>
      </c>
      <c r="J7" s="262" t="s">
        <v>419</v>
      </c>
      <c r="K7" s="199"/>
    </row>
    <row r="8" spans="1:11" s="2" customFormat="1" ht="15.75">
      <c r="A8" s="217" t="s">
        <v>30</v>
      </c>
      <c r="B8" s="245"/>
      <c r="C8" s="245"/>
      <c r="D8" s="245"/>
      <c r="E8" s="245"/>
      <c r="F8" s="245"/>
      <c r="G8" s="226">
        <f>SUM(G9+G14+G18+G59+G83+G88+G79)</f>
        <v>153960</v>
      </c>
      <c r="H8" s="226">
        <f>SUM(H9+H14+H18+H59+H83+H88+H79)</f>
        <v>181899</v>
      </c>
      <c r="I8" s="226">
        <f>SUM(I9+I14+I18+I59+I83+I88+I79)</f>
        <v>29375</v>
      </c>
      <c r="J8" s="263">
        <f>I8/H8*100</f>
        <v>16.14907173761263</v>
      </c>
      <c r="K8" s="34"/>
    </row>
    <row r="9" spans="1:11" s="2" customFormat="1" ht="15.75">
      <c r="A9" s="11" t="s">
        <v>31</v>
      </c>
      <c r="B9" s="4"/>
      <c r="C9" s="4" t="s">
        <v>11</v>
      </c>
      <c r="D9" s="4"/>
      <c r="E9" s="4"/>
      <c r="F9" s="6"/>
      <c r="G9" s="77">
        <f>SUM(G10)</f>
        <v>4998</v>
      </c>
      <c r="H9" s="77">
        <f>SUM(H10)</f>
        <v>4998</v>
      </c>
      <c r="I9" s="77">
        <f>SUM(I10)</f>
        <v>4946</v>
      </c>
      <c r="J9" s="264">
        <f aca="true" t="shared" si="0" ref="J9:J72">I9/H9*100</f>
        <v>98.95958383353342</v>
      </c>
      <c r="K9" s="34"/>
    </row>
    <row r="10" spans="1:11" s="2" customFormat="1" ht="15.75">
      <c r="A10" s="5"/>
      <c r="B10" s="6" t="s">
        <v>36</v>
      </c>
      <c r="C10" s="6"/>
      <c r="D10" s="6" t="s">
        <v>2</v>
      </c>
      <c r="E10" s="6"/>
      <c r="F10" s="6"/>
      <c r="G10" s="18">
        <f>SUM(G11+G12+G13)</f>
        <v>4998</v>
      </c>
      <c r="H10" s="18">
        <f>SUM(H11+H12+H13)</f>
        <v>4998</v>
      </c>
      <c r="I10" s="18">
        <f>SUM(I11+I12+I13)</f>
        <v>4946</v>
      </c>
      <c r="J10" s="264">
        <f t="shared" si="0"/>
        <v>98.95958383353342</v>
      </c>
      <c r="K10" s="34"/>
    </row>
    <row r="11" spans="1:11" s="2" customFormat="1" ht="15.75">
      <c r="A11" s="5"/>
      <c r="B11" s="6"/>
      <c r="C11" s="6" t="s">
        <v>41</v>
      </c>
      <c r="D11" s="10" t="s">
        <v>38</v>
      </c>
      <c r="E11" s="6"/>
      <c r="F11" s="6"/>
      <c r="G11" s="18">
        <v>1980</v>
      </c>
      <c r="H11" s="18">
        <v>1980</v>
      </c>
      <c r="I11" s="18">
        <v>1980</v>
      </c>
      <c r="J11" s="264">
        <f t="shared" si="0"/>
        <v>100</v>
      </c>
      <c r="K11" s="34"/>
    </row>
    <row r="12" spans="1:11" s="2" customFormat="1" ht="15.75">
      <c r="A12" s="5"/>
      <c r="B12" s="6"/>
      <c r="C12" s="6"/>
      <c r="D12" s="10" t="s">
        <v>37</v>
      </c>
      <c r="E12" s="6"/>
      <c r="F12" s="6"/>
      <c r="G12" s="18">
        <v>2172</v>
      </c>
      <c r="H12" s="18">
        <v>2172</v>
      </c>
      <c r="I12" s="18">
        <v>2120</v>
      </c>
      <c r="J12" s="264">
        <f t="shared" si="0"/>
        <v>97.60589318600368</v>
      </c>
      <c r="K12" s="34"/>
    </row>
    <row r="13" spans="1:11" s="2" customFormat="1" ht="15.75">
      <c r="A13" s="5"/>
      <c r="B13" s="6"/>
      <c r="C13" s="6"/>
      <c r="D13" s="10" t="s">
        <v>40</v>
      </c>
      <c r="E13" s="6"/>
      <c r="F13" s="6"/>
      <c r="G13" s="18">
        <v>846</v>
      </c>
      <c r="H13" s="18">
        <v>846</v>
      </c>
      <c r="I13" s="18">
        <v>846</v>
      </c>
      <c r="J13" s="264">
        <f t="shared" si="0"/>
        <v>100</v>
      </c>
      <c r="K13" s="34"/>
    </row>
    <row r="14" spans="1:11" s="2" customFormat="1" ht="15.75" customHeight="1">
      <c r="A14" s="11" t="s">
        <v>44</v>
      </c>
      <c r="B14" s="4"/>
      <c r="C14" s="4" t="s">
        <v>45</v>
      </c>
      <c r="D14" s="52"/>
      <c r="E14" s="52"/>
      <c r="F14" s="12"/>
      <c r="G14" s="77">
        <f>SUM(G15:G17)</f>
        <v>1350</v>
      </c>
      <c r="H14" s="77">
        <f>SUM(H15:H17)</f>
        <v>1350</v>
      </c>
      <c r="I14" s="77">
        <f>SUM(I15:I17)</f>
        <v>1280</v>
      </c>
      <c r="J14" s="263">
        <f t="shared" si="0"/>
        <v>94.81481481481482</v>
      </c>
      <c r="K14" s="34"/>
    </row>
    <row r="15" spans="1:12" s="2" customFormat="1" ht="15.75">
      <c r="A15" s="5"/>
      <c r="B15" s="6"/>
      <c r="C15" s="6"/>
      <c r="D15" s="6" t="s">
        <v>23</v>
      </c>
      <c r="E15" s="6"/>
      <c r="F15" s="6"/>
      <c r="G15" s="17">
        <v>1121</v>
      </c>
      <c r="H15" s="17">
        <v>1121</v>
      </c>
      <c r="I15" s="17">
        <v>1280</v>
      </c>
      <c r="J15" s="264">
        <f t="shared" si="0"/>
        <v>114.18376449598573</v>
      </c>
      <c r="K15" s="34"/>
      <c r="L15" s="24"/>
    </row>
    <row r="16" spans="1:12" s="2" customFormat="1" ht="15.75">
      <c r="A16" s="5"/>
      <c r="B16" s="6"/>
      <c r="C16" s="6"/>
      <c r="D16" s="6" t="s">
        <v>48</v>
      </c>
      <c r="E16" s="6"/>
      <c r="F16" s="6"/>
      <c r="G16" s="17">
        <v>0</v>
      </c>
      <c r="H16" s="17">
        <v>0</v>
      </c>
      <c r="I16" s="17">
        <v>0</v>
      </c>
      <c r="J16" s="264">
        <v>0</v>
      </c>
      <c r="K16" s="34"/>
      <c r="L16" s="24"/>
    </row>
    <row r="17" spans="1:12" s="2" customFormat="1" ht="15.75">
      <c r="A17" s="5"/>
      <c r="B17" s="6"/>
      <c r="C17" s="6"/>
      <c r="D17" s="6" t="s">
        <v>49</v>
      </c>
      <c r="E17" s="6"/>
      <c r="F17" s="6"/>
      <c r="G17" s="17">
        <v>229</v>
      </c>
      <c r="H17" s="17">
        <v>229</v>
      </c>
      <c r="I17" s="17">
        <v>0</v>
      </c>
      <c r="J17" s="264">
        <f t="shared" si="0"/>
        <v>0</v>
      </c>
      <c r="K17" s="34"/>
      <c r="L17" s="24"/>
    </row>
    <row r="18" spans="1:11" s="2" customFormat="1" ht="15.75">
      <c r="A18" s="11" t="s">
        <v>46</v>
      </c>
      <c r="B18" s="4"/>
      <c r="C18" s="4" t="s">
        <v>47</v>
      </c>
      <c r="D18" s="53"/>
      <c r="E18" s="4"/>
      <c r="F18" s="6"/>
      <c r="G18" s="77">
        <f>SUM(G19+G28+G36+G49+G54)</f>
        <v>11470</v>
      </c>
      <c r="H18" s="77">
        <f>SUM(H19+H28+H36+H49+H54)</f>
        <v>12952</v>
      </c>
      <c r="I18" s="77">
        <f>SUM(I19+I28+I36+I49+I54)</f>
        <v>10922</v>
      </c>
      <c r="J18" s="263">
        <f t="shared" si="0"/>
        <v>84.32674490426189</v>
      </c>
      <c r="K18" s="34"/>
    </row>
    <row r="19" spans="1:11" s="55" customFormat="1" ht="15.75">
      <c r="A19" s="9"/>
      <c r="B19" s="8" t="s">
        <v>50</v>
      </c>
      <c r="C19" s="8"/>
      <c r="D19" s="8" t="s">
        <v>3</v>
      </c>
      <c r="E19" s="9"/>
      <c r="F19" s="9"/>
      <c r="G19" s="200">
        <f>SUM(G22+G27+G20)</f>
        <v>1410</v>
      </c>
      <c r="H19" s="200">
        <f>SUM(H22+H27+H20)</f>
        <v>1225</v>
      </c>
      <c r="I19" s="200">
        <f>SUM(I22+I27+I20)</f>
        <v>389</v>
      </c>
      <c r="J19" s="264">
        <f t="shared" si="0"/>
        <v>31.755102040816325</v>
      </c>
      <c r="K19" s="54"/>
    </row>
    <row r="20" spans="1:11" s="55" customFormat="1" ht="15.75">
      <c r="A20" s="9"/>
      <c r="B20" s="8"/>
      <c r="C20" s="8" t="s">
        <v>51</v>
      </c>
      <c r="D20" s="8" t="s">
        <v>52</v>
      </c>
      <c r="E20" s="9"/>
      <c r="F20" s="9"/>
      <c r="G20" s="201">
        <f>SUM(G21)</f>
        <v>150</v>
      </c>
      <c r="H20" s="201">
        <f>SUM(H21)</f>
        <v>150</v>
      </c>
      <c r="I20" s="201">
        <f>SUM(I21)</f>
        <v>128</v>
      </c>
      <c r="J20" s="264">
        <f t="shared" si="0"/>
        <v>85.33333333333334</v>
      </c>
      <c r="K20" s="54"/>
    </row>
    <row r="21" spans="1:11" s="55" customFormat="1" ht="15.75">
      <c r="A21" s="9"/>
      <c r="B21" s="8"/>
      <c r="C21" s="8"/>
      <c r="D21" s="8"/>
      <c r="E21" s="9" t="s">
        <v>380</v>
      </c>
      <c r="F21" s="9"/>
      <c r="G21" s="201">
        <v>150</v>
      </c>
      <c r="H21" s="201">
        <v>150</v>
      </c>
      <c r="I21" s="201">
        <v>128</v>
      </c>
      <c r="J21" s="264">
        <f t="shared" si="0"/>
        <v>85.33333333333334</v>
      </c>
      <c r="K21" s="54"/>
    </row>
    <row r="22" spans="1:11" s="2" customFormat="1" ht="15.75">
      <c r="A22" s="5"/>
      <c r="B22" s="6"/>
      <c r="C22" s="6" t="s">
        <v>53</v>
      </c>
      <c r="D22" s="6" t="s">
        <v>54</v>
      </c>
      <c r="E22" s="6"/>
      <c r="F22" s="6"/>
      <c r="G22" s="18">
        <f>SUM(G23:G26)</f>
        <v>1260</v>
      </c>
      <c r="H22" s="18">
        <f>SUM(H23:H26)</f>
        <v>1075</v>
      </c>
      <c r="I22" s="18">
        <f>SUM(I23:I26)</f>
        <v>261</v>
      </c>
      <c r="J22" s="264">
        <f t="shared" si="0"/>
        <v>24.27906976744186</v>
      </c>
      <c r="K22" s="34"/>
    </row>
    <row r="23" spans="1:11" s="2" customFormat="1" ht="15.75">
      <c r="A23" s="11"/>
      <c r="B23" s="4"/>
      <c r="C23" s="4"/>
      <c r="D23" s="53"/>
      <c r="E23" s="6" t="s">
        <v>55</v>
      </c>
      <c r="F23" s="6"/>
      <c r="G23" s="18">
        <v>80</v>
      </c>
      <c r="H23" s="18">
        <v>80</v>
      </c>
      <c r="I23" s="18">
        <v>38</v>
      </c>
      <c r="J23" s="264">
        <f t="shared" si="0"/>
        <v>47.5</v>
      </c>
      <c r="K23" s="34"/>
    </row>
    <row r="24" spans="1:11" s="2" customFormat="1" ht="15.75">
      <c r="A24" s="11"/>
      <c r="B24" s="4"/>
      <c r="C24" s="4"/>
      <c r="D24" s="53"/>
      <c r="E24" s="6" t="s">
        <v>311</v>
      </c>
      <c r="F24" s="6"/>
      <c r="G24" s="18">
        <v>300</v>
      </c>
      <c r="H24" s="18">
        <v>115</v>
      </c>
      <c r="I24" s="18">
        <v>0</v>
      </c>
      <c r="J24" s="264">
        <f t="shared" si="0"/>
        <v>0</v>
      </c>
      <c r="K24" s="34"/>
    </row>
    <row r="25" spans="1:11" s="2" customFormat="1" ht="15.75">
      <c r="A25" s="11"/>
      <c r="B25" s="4"/>
      <c r="C25" s="4"/>
      <c r="D25" s="53"/>
      <c r="E25" s="6" t="s">
        <v>450</v>
      </c>
      <c r="F25" s="6"/>
      <c r="G25" s="18">
        <v>300</v>
      </c>
      <c r="H25" s="18">
        <v>300</v>
      </c>
      <c r="I25" s="18">
        <v>16</v>
      </c>
      <c r="J25" s="264">
        <f t="shared" si="0"/>
        <v>5.333333333333334</v>
      </c>
      <c r="K25" s="34"/>
    </row>
    <row r="26" spans="1:11" s="2" customFormat="1" ht="15.75">
      <c r="A26" s="11"/>
      <c r="B26" s="4"/>
      <c r="C26" s="4"/>
      <c r="D26" s="53"/>
      <c r="E26" s="6" t="s">
        <v>15</v>
      </c>
      <c r="F26" s="6"/>
      <c r="G26" s="18">
        <v>580</v>
      </c>
      <c r="H26" s="18">
        <v>580</v>
      </c>
      <c r="I26" s="18">
        <v>207</v>
      </c>
      <c r="J26" s="264">
        <f t="shared" si="0"/>
        <v>35.689655172413794</v>
      </c>
      <c r="K26" s="34"/>
    </row>
    <row r="27" spans="1:11" s="2" customFormat="1" ht="15.75">
      <c r="A27" s="11"/>
      <c r="B27" s="4"/>
      <c r="C27" s="6" t="s">
        <v>59</v>
      </c>
      <c r="D27" s="6" t="s">
        <v>60</v>
      </c>
      <c r="E27" s="6"/>
      <c r="F27" s="6"/>
      <c r="G27" s="17">
        <v>0</v>
      </c>
      <c r="H27" s="17">
        <v>0</v>
      </c>
      <c r="I27" s="17">
        <v>0</v>
      </c>
      <c r="J27" s="264">
        <v>0</v>
      </c>
      <c r="K27" s="34"/>
    </row>
    <row r="28" spans="1:11" s="55" customFormat="1" ht="15.75">
      <c r="A28" s="9"/>
      <c r="B28" s="8" t="s">
        <v>61</v>
      </c>
      <c r="C28" s="8"/>
      <c r="D28" s="8" t="s">
        <v>62</v>
      </c>
      <c r="E28" s="8"/>
      <c r="F28" s="8"/>
      <c r="G28" s="200">
        <f>SUM(G29+G33)</f>
        <v>3760</v>
      </c>
      <c r="H28" s="200">
        <f>SUM(H29+H33)</f>
        <v>4499</v>
      </c>
      <c r="I28" s="200">
        <f>SUM(I29+I33)</f>
        <v>4155</v>
      </c>
      <c r="J28" s="264">
        <f t="shared" si="0"/>
        <v>92.35385641253612</v>
      </c>
      <c r="K28" s="54"/>
    </row>
    <row r="29" spans="1:11" s="2" customFormat="1" ht="15.75">
      <c r="A29" s="5"/>
      <c r="B29" s="6"/>
      <c r="C29" s="6" t="s">
        <v>63</v>
      </c>
      <c r="D29" s="6" t="s">
        <v>64</v>
      </c>
      <c r="E29" s="6"/>
      <c r="F29" s="6"/>
      <c r="G29" s="17">
        <f>SUM(G30:G32)</f>
        <v>400</v>
      </c>
      <c r="H29" s="17">
        <f>SUM(H30:H32)</f>
        <v>1139</v>
      </c>
      <c r="I29" s="17">
        <f>SUM(I30:I32)</f>
        <v>1107</v>
      </c>
      <c r="J29" s="264">
        <f t="shared" si="0"/>
        <v>97.19051799824408</v>
      </c>
      <c r="K29" s="34"/>
    </row>
    <row r="30" spans="1:11" s="2" customFormat="1" ht="15.75">
      <c r="A30" s="5"/>
      <c r="B30" s="6"/>
      <c r="C30" s="6"/>
      <c r="D30" s="6"/>
      <c r="E30" s="6" t="s">
        <v>218</v>
      </c>
      <c r="F30" s="6"/>
      <c r="G30" s="18">
        <v>250</v>
      </c>
      <c r="H30" s="18">
        <v>989</v>
      </c>
      <c r="I30" s="18">
        <v>885</v>
      </c>
      <c r="J30" s="264">
        <f t="shared" si="0"/>
        <v>89.48432760364004</v>
      </c>
      <c r="K30" s="34"/>
    </row>
    <row r="31" spans="1:11" s="2" customFormat="1" ht="15.75">
      <c r="A31" s="5"/>
      <c r="B31" s="6"/>
      <c r="C31" s="6"/>
      <c r="D31" s="6"/>
      <c r="E31" s="6" t="s">
        <v>381</v>
      </c>
      <c r="F31" s="6"/>
      <c r="G31" s="18">
        <v>100</v>
      </c>
      <c r="H31" s="18">
        <v>100</v>
      </c>
      <c r="I31" s="18">
        <v>109</v>
      </c>
      <c r="J31" s="264">
        <f t="shared" si="0"/>
        <v>109.00000000000001</v>
      </c>
      <c r="K31" s="34"/>
    </row>
    <row r="32" spans="1:11" s="2" customFormat="1" ht="15.75">
      <c r="A32" s="5"/>
      <c r="B32" s="6"/>
      <c r="C32" s="6"/>
      <c r="D32" s="6"/>
      <c r="E32" s="6" t="s">
        <v>379</v>
      </c>
      <c r="F32" s="6"/>
      <c r="G32" s="18">
        <v>50</v>
      </c>
      <c r="H32" s="18">
        <v>50</v>
      </c>
      <c r="I32" s="18">
        <v>113</v>
      </c>
      <c r="J32" s="264">
        <f t="shared" si="0"/>
        <v>225.99999999999997</v>
      </c>
      <c r="K32" s="34"/>
    </row>
    <row r="33" spans="1:11" s="2" customFormat="1" ht="15.75">
      <c r="A33" s="5"/>
      <c r="B33" s="6"/>
      <c r="C33" s="6" t="s">
        <v>65</v>
      </c>
      <c r="D33" s="6" t="s">
        <v>66</v>
      </c>
      <c r="E33" s="6"/>
      <c r="F33" s="6"/>
      <c r="G33" s="17">
        <f>SUM(G34:G35)</f>
        <v>3360</v>
      </c>
      <c r="H33" s="17">
        <f>SUM(H34:H35)</f>
        <v>3360</v>
      </c>
      <c r="I33" s="17">
        <f>SUM(I34:I35)</f>
        <v>3048</v>
      </c>
      <c r="J33" s="264">
        <f t="shared" si="0"/>
        <v>90.71428571428571</v>
      </c>
      <c r="K33" s="34"/>
    </row>
    <row r="34" spans="1:11" s="2" customFormat="1" ht="15.75">
      <c r="A34" s="5"/>
      <c r="B34" s="6"/>
      <c r="C34" s="6"/>
      <c r="D34" s="6"/>
      <c r="E34" s="6" t="s">
        <v>4</v>
      </c>
      <c r="F34" s="6"/>
      <c r="G34" s="18">
        <v>1200</v>
      </c>
      <c r="H34" s="18">
        <v>1200</v>
      </c>
      <c r="I34" s="18">
        <v>1294</v>
      </c>
      <c r="J34" s="264">
        <f t="shared" si="0"/>
        <v>107.83333333333334</v>
      </c>
      <c r="K34" s="34"/>
    </row>
    <row r="35" spans="1:11" s="2" customFormat="1" ht="15.75">
      <c r="A35" s="5"/>
      <c r="B35" s="6"/>
      <c r="C35" s="6"/>
      <c r="D35" s="6"/>
      <c r="E35" s="6" t="s">
        <v>378</v>
      </c>
      <c r="F35" s="6"/>
      <c r="G35" s="18">
        <v>2160</v>
      </c>
      <c r="H35" s="18">
        <v>2160</v>
      </c>
      <c r="I35" s="18">
        <v>1754</v>
      </c>
      <c r="J35" s="264">
        <f t="shared" si="0"/>
        <v>81.2037037037037</v>
      </c>
      <c r="K35" s="34"/>
    </row>
    <row r="36" spans="1:11" s="55" customFormat="1" ht="15.75">
      <c r="A36" s="9"/>
      <c r="B36" s="8" t="s">
        <v>67</v>
      </c>
      <c r="C36" s="8"/>
      <c r="D36" s="8" t="s">
        <v>68</v>
      </c>
      <c r="E36" s="8"/>
      <c r="F36" s="8"/>
      <c r="G36" s="200">
        <f>SUM(G37+G42+G43+G44)</f>
        <v>4200</v>
      </c>
      <c r="H36" s="200">
        <f>SUM(H37+H42+H41+H43+H44)</f>
        <v>5260</v>
      </c>
      <c r="I36" s="200">
        <f>SUM(I37+I42+I41+I43+I44)</f>
        <v>4005</v>
      </c>
      <c r="J36" s="264">
        <f t="shared" si="0"/>
        <v>76.14068441064639</v>
      </c>
      <c r="K36" s="54"/>
    </row>
    <row r="37" spans="1:11" s="55" customFormat="1" ht="15.75">
      <c r="A37" s="9"/>
      <c r="B37" s="8"/>
      <c r="C37" s="8" t="s">
        <v>69</v>
      </c>
      <c r="D37" s="8" t="s">
        <v>70</v>
      </c>
      <c r="E37" s="8"/>
      <c r="F37" s="8"/>
      <c r="G37" s="200">
        <f>SUM(G38:G40)</f>
        <v>1800</v>
      </c>
      <c r="H37" s="200">
        <f>SUM(H38:H40)</f>
        <v>1800</v>
      </c>
      <c r="I37" s="200">
        <f>SUM(I38:I40)</f>
        <v>1522</v>
      </c>
      <c r="J37" s="264">
        <f t="shared" si="0"/>
        <v>84.55555555555556</v>
      </c>
      <c r="K37" s="54"/>
    </row>
    <row r="38" spans="1:11" s="55" customFormat="1" ht="15.75">
      <c r="A38" s="9"/>
      <c r="B38" s="8"/>
      <c r="C38" s="8"/>
      <c r="D38" s="8"/>
      <c r="E38" s="8" t="s">
        <v>72</v>
      </c>
      <c r="F38" s="8"/>
      <c r="G38" s="201">
        <v>1500</v>
      </c>
      <c r="H38" s="201">
        <v>1500</v>
      </c>
      <c r="I38" s="201">
        <v>1380</v>
      </c>
      <c r="J38" s="264">
        <f t="shared" si="0"/>
        <v>92</v>
      </c>
      <c r="K38" s="54"/>
    </row>
    <row r="39" spans="1:11" s="55" customFormat="1" ht="15.75">
      <c r="A39" s="9"/>
      <c r="B39" s="8"/>
      <c r="C39" s="8"/>
      <c r="D39" s="8"/>
      <c r="E39" s="8" t="s">
        <v>382</v>
      </c>
      <c r="F39" s="8"/>
      <c r="G39" s="201">
        <v>250</v>
      </c>
      <c r="H39" s="201">
        <v>250</v>
      </c>
      <c r="I39" s="201">
        <v>104</v>
      </c>
      <c r="J39" s="264">
        <f t="shared" si="0"/>
        <v>41.6</v>
      </c>
      <c r="K39" s="54"/>
    </row>
    <row r="40" spans="1:11" s="55" customFormat="1" ht="15.75">
      <c r="A40" s="9"/>
      <c r="B40" s="8"/>
      <c r="C40" s="8"/>
      <c r="D40" s="8"/>
      <c r="E40" s="8" t="s">
        <v>383</v>
      </c>
      <c r="F40" s="8"/>
      <c r="G40" s="201">
        <v>50</v>
      </c>
      <c r="H40" s="201">
        <v>50</v>
      </c>
      <c r="I40" s="201">
        <v>38</v>
      </c>
      <c r="J40" s="264">
        <f t="shared" si="0"/>
        <v>76</v>
      </c>
      <c r="K40" s="54"/>
    </row>
    <row r="41" spans="1:11" s="55" customFormat="1" ht="15.75">
      <c r="A41" s="9"/>
      <c r="B41" s="8"/>
      <c r="C41" s="8" t="s">
        <v>74</v>
      </c>
      <c r="D41" s="8" t="s">
        <v>384</v>
      </c>
      <c r="E41" s="8"/>
      <c r="F41" s="8"/>
      <c r="G41" s="201">
        <v>500</v>
      </c>
      <c r="H41" s="201">
        <v>500</v>
      </c>
      <c r="I41" s="201">
        <v>7</v>
      </c>
      <c r="J41" s="264">
        <f t="shared" si="0"/>
        <v>1.4000000000000001</v>
      </c>
      <c r="K41" s="54"/>
    </row>
    <row r="42" spans="1:11" s="55" customFormat="1" ht="15.75">
      <c r="A42" s="9"/>
      <c r="B42" s="8"/>
      <c r="C42" s="8" t="s">
        <v>312</v>
      </c>
      <c r="D42" s="8" t="s">
        <v>313</v>
      </c>
      <c r="E42" s="8"/>
      <c r="F42" s="8"/>
      <c r="G42" s="201">
        <v>200</v>
      </c>
      <c r="H42" s="201">
        <v>0</v>
      </c>
      <c r="I42" s="201">
        <v>0</v>
      </c>
      <c r="J42" s="264">
        <v>0</v>
      </c>
      <c r="K42" s="54"/>
    </row>
    <row r="43" spans="1:11" s="55" customFormat="1" ht="15.75">
      <c r="A43" s="9"/>
      <c r="B43" s="8"/>
      <c r="C43" s="8" t="s">
        <v>451</v>
      </c>
      <c r="D43" s="8" t="s">
        <v>452</v>
      </c>
      <c r="E43" s="8"/>
      <c r="F43" s="8"/>
      <c r="G43" s="201">
        <v>0</v>
      </c>
      <c r="H43" s="201">
        <v>560</v>
      </c>
      <c r="I43" s="201">
        <v>560</v>
      </c>
      <c r="J43" s="264"/>
      <c r="K43" s="54"/>
    </row>
    <row r="44" spans="1:11" s="2" customFormat="1" ht="15.75">
      <c r="A44" s="5"/>
      <c r="B44" s="6"/>
      <c r="C44" s="6" t="s">
        <v>75</v>
      </c>
      <c r="D44" s="6" t="s">
        <v>76</v>
      </c>
      <c r="E44" s="6"/>
      <c r="F44" s="6"/>
      <c r="G44" s="17">
        <f>SUM(G45:G48)</f>
        <v>2200</v>
      </c>
      <c r="H44" s="17">
        <f>SUM(H45:H48)</f>
        <v>2400</v>
      </c>
      <c r="I44" s="17">
        <f>SUM(I45:I48)</f>
        <v>1916</v>
      </c>
      <c r="J44" s="264">
        <f t="shared" si="0"/>
        <v>79.83333333333333</v>
      </c>
      <c r="K44" s="34"/>
    </row>
    <row r="45" spans="1:11" s="2" customFormat="1" ht="15.75">
      <c r="A45" s="5"/>
      <c r="B45" s="6"/>
      <c r="C45" s="6"/>
      <c r="D45" s="6"/>
      <c r="E45" s="6" t="s">
        <v>77</v>
      </c>
      <c r="F45" s="6"/>
      <c r="G45" s="18">
        <v>700</v>
      </c>
      <c r="H45" s="18">
        <v>900</v>
      </c>
      <c r="I45" s="18">
        <v>441</v>
      </c>
      <c r="J45" s="264">
        <f t="shared" si="0"/>
        <v>49</v>
      </c>
      <c r="K45" s="34"/>
    </row>
    <row r="46" spans="1:11" s="2" customFormat="1" ht="15.75">
      <c r="A46" s="5"/>
      <c r="B46" s="6"/>
      <c r="C46" s="6"/>
      <c r="D46" s="6"/>
      <c r="E46" s="6" t="s">
        <v>7</v>
      </c>
      <c r="F46" s="6"/>
      <c r="G46" s="18">
        <v>250</v>
      </c>
      <c r="H46" s="18">
        <v>250</v>
      </c>
      <c r="I46" s="18">
        <v>215</v>
      </c>
      <c r="J46" s="264">
        <f t="shared" si="0"/>
        <v>86</v>
      </c>
      <c r="K46" s="34"/>
    </row>
    <row r="47" spans="1:11" s="2" customFormat="1" ht="15.75">
      <c r="A47" s="5"/>
      <c r="B47" s="6"/>
      <c r="C47" s="6"/>
      <c r="D47" s="6"/>
      <c r="E47" s="6" t="s">
        <v>221</v>
      </c>
      <c r="F47" s="6"/>
      <c r="G47" s="18">
        <v>50</v>
      </c>
      <c r="H47" s="18">
        <v>50</v>
      </c>
      <c r="I47" s="18">
        <v>0</v>
      </c>
      <c r="J47" s="264">
        <f t="shared" si="0"/>
        <v>0</v>
      </c>
      <c r="K47" s="34"/>
    </row>
    <row r="48" spans="1:11" s="2" customFormat="1" ht="15.75">
      <c r="A48" s="5"/>
      <c r="B48" s="6"/>
      <c r="C48" s="6"/>
      <c r="D48" s="6"/>
      <c r="E48" s="6" t="s">
        <v>78</v>
      </c>
      <c r="F48" s="6"/>
      <c r="G48" s="18">
        <v>1200</v>
      </c>
      <c r="H48" s="18">
        <v>1200</v>
      </c>
      <c r="I48" s="18">
        <v>1260</v>
      </c>
      <c r="J48" s="264">
        <f t="shared" si="0"/>
        <v>105</v>
      </c>
      <c r="K48" s="34"/>
    </row>
    <row r="49" spans="1:11" s="55" customFormat="1" ht="15.75">
      <c r="A49" s="9"/>
      <c r="B49" s="8" t="s">
        <v>79</v>
      </c>
      <c r="C49" s="8"/>
      <c r="D49" s="8" t="s">
        <v>80</v>
      </c>
      <c r="E49" s="8"/>
      <c r="F49" s="8"/>
      <c r="G49" s="200">
        <f>SUM(G50+G52)</f>
        <v>850</v>
      </c>
      <c r="H49" s="200">
        <f>SUM(H50+H52)</f>
        <v>703</v>
      </c>
      <c r="I49" s="200">
        <f>SUM(I50+I52)</f>
        <v>705</v>
      </c>
      <c r="J49" s="264">
        <f t="shared" si="0"/>
        <v>100.28449502133712</v>
      </c>
      <c r="K49" s="54"/>
    </row>
    <row r="50" spans="1:11" s="2" customFormat="1" ht="15.75">
      <c r="A50" s="5"/>
      <c r="B50" s="6"/>
      <c r="C50" s="6" t="s">
        <v>81</v>
      </c>
      <c r="D50" s="6" t="s">
        <v>82</v>
      </c>
      <c r="E50" s="6"/>
      <c r="F50" s="6"/>
      <c r="G50" s="18">
        <f>SUM(G51)</f>
        <v>50</v>
      </c>
      <c r="H50" s="18">
        <f>SUM(H51)</f>
        <v>0</v>
      </c>
      <c r="I50" s="18">
        <f>SUM(I51)</f>
        <v>0</v>
      </c>
      <c r="J50" s="264">
        <v>0</v>
      </c>
      <c r="K50" s="34"/>
    </row>
    <row r="51" spans="1:11" s="2" customFormat="1" ht="15.75">
      <c r="A51" s="5"/>
      <c r="B51" s="6"/>
      <c r="C51" s="6"/>
      <c r="D51" s="6"/>
      <c r="E51" s="6" t="s">
        <v>10</v>
      </c>
      <c r="F51" s="6"/>
      <c r="G51" s="17">
        <v>50</v>
      </c>
      <c r="H51" s="17">
        <v>0</v>
      </c>
      <c r="I51" s="17">
        <v>0</v>
      </c>
      <c r="J51" s="264">
        <v>0</v>
      </c>
      <c r="K51" s="34"/>
    </row>
    <row r="52" spans="1:11" s="2" customFormat="1" ht="15.75">
      <c r="A52" s="5"/>
      <c r="B52" s="6"/>
      <c r="C52" s="6" t="s">
        <v>83</v>
      </c>
      <c r="D52" s="6" t="s">
        <v>84</v>
      </c>
      <c r="E52" s="6"/>
      <c r="F52" s="6"/>
      <c r="G52" s="18">
        <f>SUM(G53)</f>
        <v>800</v>
      </c>
      <c r="H52" s="18">
        <f>SUM(H53)</f>
        <v>703</v>
      </c>
      <c r="I52" s="18">
        <f>SUM(I53)</f>
        <v>705</v>
      </c>
      <c r="J52" s="264">
        <f t="shared" si="0"/>
        <v>100.28449502133712</v>
      </c>
      <c r="K52" s="34"/>
    </row>
    <row r="53" spans="1:11" s="2" customFormat="1" ht="15.75">
      <c r="A53" s="5"/>
      <c r="B53" s="6"/>
      <c r="C53" s="6"/>
      <c r="D53" s="6"/>
      <c r="E53" s="6" t="s">
        <v>85</v>
      </c>
      <c r="F53" s="6"/>
      <c r="G53" s="18">
        <v>800</v>
      </c>
      <c r="H53" s="18">
        <v>703</v>
      </c>
      <c r="I53" s="18">
        <v>705</v>
      </c>
      <c r="J53" s="264">
        <f t="shared" si="0"/>
        <v>100.28449502133712</v>
      </c>
      <c r="K53" s="34"/>
    </row>
    <row r="54" spans="1:11" s="55" customFormat="1" ht="15.75">
      <c r="A54" s="9"/>
      <c r="B54" s="8" t="s">
        <v>86</v>
      </c>
      <c r="C54" s="8"/>
      <c r="D54" s="8" t="s">
        <v>87</v>
      </c>
      <c r="E54" s="8"/>
      <c r="F54" s="8"/>
      <c r="G54" s="200">
        <f>SUM(G55:G56)</f>
        <v>1250</v>
      </c>
      <c r="H54" s="200">
        <f>SUM(H55:H56)</f>
        <v>1265</v>
      </c>
      <c r="I54" s="200">
        <f>SUM(I55:I56)</f>
        <v>1668</v>
      </c>
      <c r="J54" s="264">
        <f t="shared" si="0"/>
        <v>131.8577075098814</v>
      </c>
      <c r="K54" s="54"/>
    </row>
    <row r="55" spans="1:11" s="2" customFormat="1" ht="15.75">
      <c r="A55" s="5"/>
      <c r="B55" s="6"/>
      <c r="C55" s="6" t="s">
        <v>88</v>
      </c>
      <c r="D55" s="6" t="s">
        <v>89</v>
      </c>
      <c r="E55" s="6"/>
      <c r="F55" s="6"/>
      <c r="G55" s="18">
        <v>1000</v>
      </c>
      <c r="H55" s="18">
        <v>1015</v>
      </c>
      <c r="I55" s="18">
        <v>1630</v>
      </c>
      <c r="J55" s="264">
        <f t="shared" si="0"/>
        <v>160.59113300492612</v>
      </c>
      <c r="K55" s="34"/>
    </row>
    <row r="56" spans="1:11" s="2" customFormat="1" ht="15.75">
      <c r="A56" s="5"/>
      <c r="B56" s="6"/>
      <c r="C56" s="6" t="s">
        <v>90</v>
      </c>
      <c r="D56" s="6" t="s">
        <v>91</v>
      </c>
      <c r="E56" s="6"/>
      <c r="F56" s="6"/>
      <c r="G56" s="18">
        <f>SUM(G57:G58)</f>
        <v>250</v>
      </c>
      <c r="H56" s="18">
        <f>SUM(H57:H58)</f>
        <v>250</v>
      </c>
      <c r="I56" s="18">
        <f>SUM(I57:I58)</f>
        <v>38</v>
      </c>
      <c r="J56" s="264">
        <f t="shared" si="0"/>
        <v>15.2</v>
      </c>
      <c r="K56" s="34"/>
    </row>
    <row r="57" spans="1:11" s="2" customFormat="1" ht="15.75">
      <c r="A57" s="5"/>
      <c r="B57" s="6"/>
      <c r="C57" s="6"/>
      <c r="D57" s="6" t="s">
        <v>92</v>
      </c>
      <c r="E57" s="6"/>
      <c r="F57" s="6"/>
      <c r="G57" s="18">
        <v>0</v>
      </c>
      <c r="H57" s="18">
        <v>0</v>
      </c>
      <c r="I57" s="18">
        <v>0</v>
      </c>
      <c r="J57" s="264">
        <v>0</v>
      </c>
      <c r="K57" s="34"/>
    </row>
    <row r="58" spans="1:11" s="2" customFormat="1" ht="15.75">
      <c r="A58" s="5"/>
      <c r="B58" s="6"/>
      <c r="C58" s="6"/>
      <c r="D58" s="6" t="s">
        <v>93</v>
      </c>
      <c r="E58" s="6"/>
      <c r="F58" s="6"/>
      <c r="G58" s="18">
        <v>250</v>
      </c>
      <c r="H58" s="18">
        <v>250</v>
      </c>
      <c r="I58" s="18">
        <v>38</v>
      </c>
      <c r="J58" s="264">
        <f t="shared" si="0"/>
        <v>15.2</v>
      </c>
      <c r="K58" s="34"/>
    </row>
    <row r="59" spans="1:11" s="13" customFormat="1" ht="15.75">
      <c r="A59" s="11" t="s">
        <v>117</v>
      </c>
      <c r="B59" s="4"/>
      <c r="C59" s="4" t="s">
        <v>118</v>
      </c>
      <c r="D59" s="4"/>
      <c r="E59" s="4"/>
      <c r="F59" s="4"/>
      <c r="G59" s="77">
        <f>SUM(G60+G62+G74+G78)</f>
        <v>129186</v>
      </c>
      <c r="H59" s="77">
        <f>SUM(H60+H62+H74+H78)</f>
        <v>155643</v>
      </c>
      <c r="I59" s="77">
        <f>SUM(I60+I62+I74+I78)</f>
        <v>9430</v>
      </c>
      <c r="J59" s="263">
        <f t="shared" si="0"/>
        <v>6.058736981425442</v>
      </c>
      <c r="K59" s="45"/>
    </row>
    <row r="60" spans="1:11" s="2" customFormat="1" ht="15.75">
      <c r="A60" s="5"/>
      <c r="B60" s="6"/>
      <c r="C60" s="6" t="s">
        <v>119</v>
      </c>
      <c r="D60" s="6" t="s">
        <v>120</v>
      </c>
      <c r="E60" s="6"/>
      <c r="F60" s="6"/>
      <c r="G60" s="18">
        <f>SUM(G61)</f>
        <v>0</v>
      </c>
      <c r="H60" s="18">
        <f>SUM(H61)</f>
        <v>0</v>
      </c>
      <c r="I60" s="18">
        <f>SUM(I61)</f>
        <v>0</v>
      </c>
      <c r="J60" s="264">
        <v>0</v>
      </c>
      <c r="K60" s="34"/>
    </row>
    <row r="61" spans="1:11" s="2" customFormat="1" ht="15.75">
      <c r="A61" s="5"/>
      <c r="B61" s="6"/>
      <c r="C61" s="6"/>
      <c r="D61" s="6"/>
      <c r="E61" s="6" t="s">
        <v>121</v>
      </c>
      <c r="F61" s="6"/>
      <c r="G61" s="18">
        <v>0</v>
      </c>
      <c r="H61" s="18">
        <v>0</v>
      </c>
      <c r="I61" s="18">
        <v>0</v>
      </c>
      <c r="J61" s="264">
        <v>0</v>
      </c>
      <c r="K61" s="34"/>
    </row>
    <row r="62" spans="1:11" s="2" customFormat="1" ht="15.75">
      <c r="A62" s="5"/>
      <c r="B62" s="6"/>
      <c r="C62" s="6" t="s">
        <v>122</v>
      </c>
      <c r="D62" s="6" t="s">
        <v>123</v>
      </c>
      <c r="E62" s="6"/>
      <c r="F62" s="6"/>
      <c r="G62" s="253">
        <f>SUM(G63+G64+G65)</f>
        <v>4217</v>
      </c>
      <c r="H62" s="253">
        <f>SUM(H63+H64+H65)</f>
        <v>4797</v>
      </c>
      <c r="I62" s="253">
        <f>SUM(I63+I64+I65)</f>
        <v>4021</v>
      </c>
      <c r="J62" s="264">
        <f t="shared" si="0"/>
        <v>83.82322284761308</v>
      </c>
      <c r="K62" s="34"/>
    </row>
    <row r="63" spans="1:11" s="2" customFormat="1" ht="27.75" customHeight="1">
      <c r="A63" s="5"/>
      <c r="B63" s="6"/>
      <c r="C63" s="6"/>
      <c r="D63" s="6"/>
      <c r="E63" s="56" t="s">
        <v>16</v>
      </c>
      <c r="F63" s="57"/>
      <c r="G63" s="57">
        <v>2703</v>
      </c>
      <c r="H63" s="57">
        <v>2703</v>
      </c>
      <c r="I63" s="57">
        <v>0</v>
      </c>
      <c r="J63" s="264">
        <f t="shared" si="0"/>
        <v>0</v>
      </c>
      <c r="K63" s="34"/>
    </row>
    <row r="64" spans="1:11" s="2" customFormat="1" ht="15.75">
      <c r="A64" s="5"/>
      <c r="B64" s="6"/>
      <c r="C64" s="6"/>
      <c r="D64" s="6"/>
      <c r="E64" s="57" t="s">
        <v>403</v>
      </c>
      <c r="F64" s="57"/>
      <c r="G64" s="57">
        <v>0</v>
      </c>
      <c r="H64" s="57">
        <v>580</v>
      </c>
      <c r="I64" s="57">
        <v>0</v>
      </c>
      <c r="J64" s="264">
        <v>0</v>
      </c>
      <c r="K64" s="34"/>
    </row>
    <row r="65" spans="1:11" s="2" customFormat="1" ht="15.75">
      <c r="A65" s="5"/>
      <c r="B65" s="6"/>
      <c r="C65" s="6"/>
      <c r="D65" s="6"/>
      <c r="E65" s="6" t="s">
        <v>8</v>
      </c>
      <c r="F65" s="58"/>
      <c r="G65" s="6">
        <f>SUM(G66+G72+G73)</f>
        <v>1514</v>
      </c>
      <c r="H65" s="6">
        <f>SUM(H66+H72+H73)</f>
        <v>1514</v>
      </c>
      <c r="I65" s="6">
        <f>SUM(I66+I72+I73)</f>
        <v>4021</v>
      </c>
      <c r="J65" s="264">
        <f t="shared" si="0"/>
        <v>265.58784676354026</v>
      </c>
      <c r="K65" s="34"/>
    </row>
    <row r="66" spans="1:11" s="2" customFormat="1" ht="15.75">
      <c r="A66" s="5"/>
      <c r="B66" s="6"/>
      <c r="C66" s="6"/>
      <c r="D66" s="6"/>
      <c r="E66" s="6" t="s">
        <v>241</v>
      </c>
      <c r="F66" s="58"/>
      <c r="G66" s="253">
        <f>SUM(G67:G71)</f>
        <v>1036</v>
      </c>
      <c r="H66" s="253">
        <f>SUM(H67:H71)</f>
        <v>1036</v>
      </c>
      <c r="I66" s="253">
        <f>SUM(I67:I71)</f>
        <v>4021</v>
      </c>
      <c r="J66" s="264">
        <f t="shared" si="0"/>
        <v>388.12741312741315</v>
      </c>
      <c r="K66" s="34"/>
    </row>
    <row r="67" spans="1:11" s="2" customFormat="1" ht="15.75">
      <c r="A67" s="5"/>
      <c r="B67" s="6"/>
      <c r="C67" s="6"/>
      <c r="D67" s="6"/>
      <c r="E67" s="10" t="s">
        <v>17</v>
      </c>
      <c r="F67" s="6"/>
      <c r="G67" s="58">
        <v>394</v>
      </c>
      <c r="H67" s="58">
        <v>394</v>
      </c>
      <c r="I67" s="58">
        <v>4021</v>
      </c>
      <c r="J67" s="264">
        <f t="shared" si="0"/>
        <v>1020.5583756345177</v>
      </c>
      <c r="K67" s="34"/>
    </row>
    <row r="68" spans="1:11" s="2" customFormat="1" ht="15.75">
      <c r="A68" s="5"/>
      <c r="B68" s="6"/>
      <c r="C68" s="6"/>
      <c r="D68" s="6"/>
      <c r="E68" s="10" t="s">
        <v>238</v>
      </c>
      <c r="F68" s="6"/>
      <c r="G68" s="58">
        <v>101</v>
      </c>
      <c r="H68" s="58">
        <v>101</v>
      </c>
      <c r="I68" s="58">
        <v>0</v>
      </c>
      <c r="J68" s="264">
        <f t="shared" si="0"/>
        <v>0</v>
      </c>
      <c r="K68" s="34"/>
    </row>
    <row r="69" spans="1:11" s="2" customFormat="1" ht="15.75">
      <c r="A69" s="5"/>
      <c r="B69" s="6"/>
      <c r="C69" s="6"/>
      <c r="D69" s="6"/>
      <c r="E69" s="81" t="s">
        <v>232</v>
      </c>
      <c r="F69" s="12"/>
      <c r="G69" s="254">
        <v>34</v>
      </c>
      <c r="H69" s="254">
        <v>34</v>
      </c>
      <c r="I69" s="254">
        <v>0</v>
      </c>
      <c r="J69" s="264">
        <f t="shared" si="0"/>
        <v>0</v>
      </c>
      <c r="K69" s="34"/>
    </row>
    <row r="70" spans="1:11" s="2" customFormat="1" ht="15.75">
      <c r="A70" s="5"/>
      <c r="B70" s="6"/>
      <c r="C70" s="6"/>
      <c r="D70" s="6"/>
      <c r="E70" s="82" t="s">
        <v>239</v>
      </c>
      <c r="F70" s="7"/>
      <c r="G70" s="74">
        <v>232</v>
      </c>
      <c r="H70" s="74">
        <v>232</v>
      </c>
      <c r="I70" s="74">
        <v>0</v>
      </c>
      <c r="J70" s="264">
        <f t="shared" si="0"/>
        <v>0</v>
      </c>
      <c r="K70" s="34"/>
    </row>
    <row r="71" spans="1:11" s="2" customFormat="1" ht="15.75">
      <c r="A71" s="5"/>
      <c r="B71" s="6"/>
      <c r="C71" s="6"/>
      <c r="D71" s="6"/>
      <c r="E71" s="75" t="s">
        <v>240</v>
      </c>
      <c r="F71" s="7"/>
      <c r="G71" s="74">
        <v>275</v>
      </c>
      <c r="H71" s="74">
        <v>275</v>
      </c>
      <c r="I71" s="74">
        <v>0</v>
      </c>
      <c r="J71" s="264">
        <f t="shared" si="0"/>
        <v>0</v>
      </c>
      <c r="K71" s="34"/>
    </row>
    <row r="72" spans="1:11" s="2" customFormat="1" ht="15.75">
      <c r="A72" s="5"/>
      <c r="B72" s="6"/>
      <c r="C72" s="6"/>
      <c r="D72" s="6"/>
      <c r="E72" s="7" t="s">
        <v>242</v>
      </c>
      <c r="F72" s="7"/>
      <c r="G72" s="14">
        <v>478</v>
      </c>
      <c r="H72" s="14">
        <v>478</v>
      </c>
      <c r="I72" s="14">
        <v>0</v>
      </c>
      <c r="J72" s="264">
        <f t="shared" si="0"/>
        <v>0</v>
      </c>
      <c r="K72" s="34"/>
    </row>
    <row r="73" spans="1:11" s="2" customFormat="1" ht="15.75">
      <c r="A73" s="5"/>
      <c r="B73" s="6"/>
      <c r="C73" s="6"/>
      <c r="D73" s="6"/>
      <c r="E73" s="7" t="s">
        <v>243</v>
      </c>
      <c r="F73" s="7"/>
      <c r="G73" s="14">
        <v>0</v>
      </c>
      <c r="H73" s="14">
        <v>0</v>
      </c>
      <c r="I73" s="14">
        <v>0</v>
      </c>
      <c r="J73" s="264">
        <v>0</v>
      </c>
      <c r="K73" s="34"/>
    </row>
    <row r="74" spans="1:11" s="2" customFormat="1" ht="15.75">
      <c r="A74" s="5"/>
      <c r="B74" s="6"/>
      <c r="C74" s="6" t="s">
        <v>314</v>
      </c>
      <c r="D74" s="6" t="s">
        <v>124</v>
      </c>
      <c r="E74" s="7"/>
      <c r="F74" s="7"/>
      <c r="G74" s="14">
        <f>SUM(G76:G77)</f>
        <v>1474</v>
      </c>
      <c r="H74" s="14">
        <f>SUM(H75:H77)</f>
        <v>6283</v>
      </c>
      <c r="I74" s="14">
        <f>SUM(I75:I77)</f>
        <v>5409</v>
      </c>
      <c r="J74" s="264">
        <f aca="true" t="shared" si="1" ref="J74:J141">I74/H74*100</f>
        <v>86.08944771605921</v>
      </c>
      <c r="K74" s="34"/>
    </row>
    <row r="75" spans="1:11" s="2" customFormat="1" ht="15.75">
      <c r="A75" s="5"/>
      <c r="B75" s="6"/>
      <c r="C75" s="6"/>
      <c r="D75" s="6"/>
      <c r="E75" s="7" t="s">
        <v>438</v>
      </c>
      <c r="F75" s="7"/>
      <c r="G75" s="74">
        <v>0</v>
      </c>
      <c r="H75" s="74">
        <v>4809</v>
      </c>
      <c r="I75" s="74">
        <v>4809</v>
      </c>
      <c r="J75" s="264"/>
      <c r="K75" s="34"/>
    </row>
    <row r="76" spans="1:11" s="2" customFormat="1" ht="15.75">
      <c r="A76" s="5"/>
      <c r="B76" s="6"/>
      <c r="C76" s="6"/>
      <c r="D76" s="6"/>
      <c r="E76" s="7" t="s">
        <v>26</v>
      </c>
      <c r="F76" s="7"/>
      <c r="G76" s="74">
        <v>700</v>
      </c>
      <c r="H76" s="74">
        <v>700</v>
      </c>
      <c r="I76" s="74">
        <v>450</v>
      </c>
      <c r="J76" s="264">
        <f t="shared" si="1"/>
        <v>64.28571428571429</v>
      </c>
      <c r="K76" s="34"/>
    </row>
    <row r="77" spans="1:11" s="2" customFormat="1" ht="15.75">
      <c r="A77" s="5"/>
      <c r="B77" s="6"/>
      <c r="C77" s="6"/>
      <c r="D77" s="6"/>
      <c r="E77" s="7" t="s">
        <v>404</v>
      </c>
      <c r="F77" s="7"/>
      <c r="G77" s="74">
        <v>774</v>
      </c>
      <c r="H77" s="74">
        <v>774</v>
      </c>
      <c r="I77" s="74">
        <v>150</v>
      </c>
      <c r="J77" s="264">
        <f t="shared" si="1"/>
        <v>19.379844961240313</v>
      </c>
      <c r="K77" s="34"/>
    </row>
    <row r="78" spans="1:11" s="2" customFormat="1" ht="15.75">
      <c r="A78" s="5"/>
      <c r="B78" s="6"/>
      <c r="C78" s="6" t="s">
        <v>125</v>
      </c>
      <c r="D78" s="6" t="s">
        <v>126</v>
      </c>
      <c r="E78" s="7"/>
      <c r="F78" s="7"/>
      <c r="G78" s="14">
        <v>123495</v>
      </c>
      <c r="H78" s="14">
        <v>144563</v>
      </c>
      <c r="I78" s="14">
        <v>0</v>
      </c>
      <c r="J78" s="264">
        <f t="shared" si="1"/>
        <v>0</v>
      </c>
      <c r="K78" s="34"/>
    </row>
    <row r="79" spans="1:11" s="2" customFormat="1" ht="15.75">
      <c r="A79" s="11" t="s">
        <v>127</v>
      </c>
      <c r="B79" s="4"/>
      <c r="C79" s="4" t="s">
        <v>128</v>
      </c>
      <c r="D79" s="4"/>
      <c r="E79" s="59"/>
      <c r="F79" s="59"/>
      <c r="G79" s="237">
        <f>SUM(G80:G82)</f>
        <v>3216</v>
      </c>
      <c r="H79" s="237">
        <f>SUM(H80:H82)</f>
        <v>3216</v>
      </c>
      <c r="I79" s="237">
        <f>SUM(I80:I82)</f>
        <v>2202</v>
      </c>
      <c r="J79" s="263">
        <f t="shared" si="1"/>
        <v>68.47014925373134</v>
      </c>
      <c r="K79" s="34"/>
    </row>
    <row r="80" spans="1:11" s="2" customFormat="1" ht="15.75">
      <c r="A80" s="5"/>
      <c r="B80" s="6" t="s">
        <v>354</v>
      </c>
      <c r="C80" s="6"/>
      <c r="D80" s="6" t="s">
        <v>355</v>
      </c>
      <c r="E80" s="7"/>
      <c r="F80" s="7"/>
      <c r="G80" s="239">
        <v>2789</v>
      </c>
      <c r="H80" s="239">
        <v>2789</v>
      </c>
      <c r="I80" s="239">
        <v>1990</v>
      </c>
      <c r="J80" s="264">
        <f t="shared" si="1"/>
        <v>71.35173897454284</v>
      </c>
      <c r="K80" s="34"/>
    </row>
    <row r="81" spans="1:11" s="2" customFormat="1" ht="15.75">
      <c r="A81" s="5"/>
      <c r="B81" s="6" t="s">
        <v>357</v>
      </c>
      <c r="C81" s="6"/>
      <c r="D81" s="6" t="s">
        <v>358</v>
      </c>
      <c r="E81" s="7"/>
      <c r="F81" s="7"/>
      <c r="G81" s="239">
        <v>0</v>
      </c>
      <c r="H81" s="239">
        <v>0</v>
      </c>
      <c r="I81" s="239">
        <v>0</v>
      </c>
      <c r="J81" s="264">
        <v>0</v>
      </c>
      <c r="K81" s="34"/>
    </row>
    <row r="82" spans="1:11" s="2" customFormat="1" ht="15.75">
      <c r="A82" s="5"/>
      <c r="B82" s="6" t="s">
        <v>356</v>
      </c>
      <c r="C82" s="6"/>
      <c r="D82" s="6" t="s">
        <v>359</v>
      </c>
      <c r="E82" s="7"/>
      <c r="F82" s="7"/>
      <c r="G82" s="239">
        <v>427</v>
      </c>
      <c r="H82" s="239">
        <v>427</v>
      </c>
      <c r="I82" s="239">
        <v>212</v>
      </c>
      <c r="J82" s="264">
        <f t="shared" si="1"/>
        <v>49.64871194379391</v>
      </c>
      <c r="K82" s="34"/>
    </row>
    <row r="83" spans="1:11" s="2" customFormat="1" ht="15.75">
      <c r="A83" s="11" t="s">
        <v>133</v>
      </c>
      <c r="B83" s="4"/>
      <c r="C83" s="4" t="s">
        <v>134</v>
      </c>
      <c r="D83" s="4"/>
      <c r="E83" s="59"/>
      <c r="F83" s="7"/>
      <c r="G83" s="237">
        <f>SUM(G84:G87)</f>
        <v>3175</v>
      </c>
      <c r="H83" s="237">
        <f>SUM(H84:H87)</f>
        <v>3175</v>
      </c>
      <c r="I83" s="237">
        <f>SUM(I84:I87)</f>
        <v>595</v>
      </c>
      <c r="J83" s="263">
        <f t="shared" si="1"/>
        <v>18.740157480314963</v>
      </c>
      <c r="K83" s="34"/>
    </row>
    <row r="84" spans="1:11" s="2" customFormat="1" ht="15.75">
      <c r="A84" s="5"/>
      <c r="B84" s="6" t="s">
        <v>135</v>
      </c>
      <c r="C84" s="6"/>
      <c r="D84" s="6" t="s">
        <v>139</v>
      </c>
      <c r="E84" s="7"/>
      <c r="F84" s="6"/>
      <c r="G84" s="238">
        <v>2500</v>
      </c>
      <c r="H84" s="238">
        <v>2500</v>
      </c>
      <c r="I84" s="238">
        <v>468</v>
      </c>
      <c r="J84" s="264">
        <f t="shared" si="1"/>
        <v>18.72</v>
      </c>
      <c r="K84" s="34"/>
    </row>
    <row r="85" spans="1:11" s="2" customFormat="1" ht="15.75">
      <c r="A85" s="5"/>
      <c r="B85" s="6" t="s">
        <v>136</v>
      </c>
      <c r="C85" s="6"/>
      <c r="D85" s="6" t="s">
        <v>140</v>
      </c>
      <c r="E85" s="7"/>
      <c r="F85" s="6"/>
      <c r="G85" s="238">
        <v>0</v>
      </c>
      <c r="H85" s="238">
        <v>0</v>
      </c>
      <c r="I85" s="238">
        <v>0</v>
      </c>
      <c r="J85" s="264">
        <v>0</v>
      </c>
      <c r="K85" s="34"/>
    </row>
    <row r="86" spans="1:11" s="2" customFormat="1" ht="15.75">
      <c r="A86" s="5"/>
      <c r="B86" s="6" t="s">
        <v>137</v>
      </c>
      <c r="C86" s="6"/>
      <c r="D86" s="6" t="s">
        <v>141</v>
      </c>
      <c r="E86" s="7"/>
      <c r="F86" s="6"/>
      <c r="G86" s="238">
        <v>0</v>
      </c>
      <c r="H86" s="238">
        <v>0</v>
      </c>
      <c r="I86" s="238">
        <v>0</v>
      </c>
      <c r="J86" s="264">
        <v>0</v>
      </c>
      <c r="K86" s="34"/>
    </row>
    <row r="87" spans="1:11" s="2" customFormat="1" ht="15.75">
      <c r="A87" s="5"/>
      <c r="B87" s="6" t="s">
        <v>138</v>
      </c>
      <c r="C87" s="6"/>
      <c r="D87" s="6" t="s">
        <v>142</v>
      </c>
      <c r="E87" s="7"/>
      <c r="F87" s="6"/>
      <c r="G87" s="238">
        <v>675</v>
      </c>
      <c r="H87" s="238">
        <v>675</v>
      </c>
      <c r="I87" s="238">
        <v>127</v>
      </c>
      <c r="J87" s="264">
        <f t="shared" si="1"/>
        <v>18.814814814814813</v>
      </c>
      <c r="K87" s="34"/>
    </row>
    <row r="88" spans="1:11" s="2" customFormat="1" ht="15.75">
      <c r="A88" s="11" t="s">
        <v>146</v>
      </c>
      <c r="B88" s="4"/>
      <c r="C88" s="4" t="s">
        <v>143</v>
      </c>
      <c r="D88" s="4"/>
      <c r="E88" s="4"/>
      <c r="F88" s="6"/>
      <c r="G88" s="77">
        <f aca="true" t="shared" si="2" ref="G88:I89">SUM(G89)</f>
        <v>565</v>
      </c>
      <c r="H88" s="77">
        <f t="shared" si="2"/>
        <v>565</v>
      </c>
      <c r="I88" s="77">
        <f t="shared" si="2"/>
        <v>0</v>
      </c>
      <c r="J88" s="264">
        <f t="shared" si="1"/>
        <v>0</v>
      </c>
      <c r="K88" s="34"/>
    </row>
    <row r="89" spans="1:11" s="2" customFormat="1" ht="15.75">
      <c r="A89" s="5"/>
      <c r="B89" s="6" t="s">
        <v>144</v>
      </c>
      <c r="C89" s="6"/>
      <c r="D89" s="6" t="s">
        <v>145</v>
      </c>
      <c r="E89" s="6"/>
      <c r="F89" s="6"/>
      <c r="G89" s="18">
        <f t="shared" si="2"/>
        <v>565</v>
      </c>
      <c r="H89" s="18">
        <f t="shared" si="2"/>
        <v>565</v>
      </c>
      <c r="I89" s="18">
        <f t="shared" si="2"/>
        <v>0</v>
      </c>
      <c r="J89" s="264">
        <f t="shared" si="1"/>
        <v>0</v>
      </c>
      <c r="K89" s="34"/>
    </row>
    <row r="90" spans="1:11" s="2" customFormat="1" ht="15.75">
      <c r="A90" s="5"/>
      <c r="B90" s="6"/>
      <c r="C90" s="6"/>
      <c r="D90" s="6"/>
      <c r="E90" s="7" t="s">
        <v>261</v>
      </c>
      <c r="F90" s="6"/>
      <c r="G90" s="58">
        <v>565</v>
      </c>
      <c r="H90" s="58">
        <v>565</v>
      </c>
      <c r="I90" s="58">
        <v>0</v>
      </c>
      <c r="J90" s="264">
        <f t="shared" si="1"/>
        <v>0</v>
      </c>
      <c r="K90" s="34"/>
    </row>
    <row r="91" spans="1:11" s="2" customFormat="1" ht="15.75">
      <c r="A91" s="5"/>
      <c r="B91" s="6"/>
      <c r="C91" s="6"/>
      <c r="D91" s="6"/>
      <c r="E91" s="7"/>
      <c r="F91" s="6"/>
      <c r="G91" s="58"/>
      <c r="H91" s="58"/>
      <c r="I91" s="58"/>
      <c r="J91" s="264"/>
      <c r="K91" s="34"/>
    </row>
    <row r="92" spans="1:11" s="2" customFormat="1" ht="15.75">
      <c r="A92" s="5"/>
      <c r="B92" s="6"/>
      <c r="C92" s="6"/>
      <c r="D92" s="6"/>
      <c r="E92" s="7"/>
      <c r="F92" s="7"/>
      <c r="G92" s="74"/>
      <c r="H92" s="74"/>
      <c r="I92" s="74"/>
      <c r="J92" s="264"/>
      <c r="K92" s="34"/>
    </row>
    <row r="93" spans="1:11" s="2" customFormat="1" ht="15.75">
      <c r="A93" s="221" t="s">
        <v>219</v>
      </c>
      <c r="B93" s="222"/>
      <c r="C93" s="222"/>
      <c r="D93" s="222"/>
      <c r="E93" s="223"/>
      <c r="F93" s="223">
        <v>3</v>
      </c>
      <c r="G93" s="242">
        <f>SUM(G94+G106+G110+G138)</f>
        <v>22249</v>
      </c>
      <c r="H93" s="242">
        <f>SUM(H94+H106+H110+H138)</f>
        <v>23573</v>
      </c>
      <c r="I93" s="242">
        <f>SUM(I94+I106+I110+I138)</f>
        <v>18145</v>
      </c>
      <c r="J93" s="263">
        <f t="shared" si="1"/>
        <v>76.9736563017011</v>
      </c>
      <c r="K93" s="34"/>
    </row>
    <row r="94" spans="1:11" s="2" customFormat="1" ht="15.75">
      <c r="A94" s="11" t="s">
        <v>31</v>
      </c>
      <c r="B94" s="4"/>
      <c r="C94" s="4" t="s">
        <v>11</v>
      </c>
      <c r="D94" s="4"/>
      <c r="E94" s="4"/>
      <c r="F94" s="6"/>
      <c r="G94" s="77">
        <f>SUM(G95+G102)</f>
        <v>5724</v>
      </c>
      <c r="H94" s="77">
        <f>SUM(H95+H102)</f>
        <v>5744</v>
      </c>
      <c r="I94" s="77">
        <f>SUM(I95+I102)</f>
        <v>5629</v>
      </c>
      <c r="J94" s="263">
        <f t="shared" si="1"/>
        <v>97.99791086350976</v>
      </c>
      <c r="K94" s="34"/>
    </row>
    <row r="95" spans="1:11" s="2" customFormat="1" ht="15.75">
      <c r="A95" s="5"/>
      <c r="B95" s="6" t="s">
        <v>32</v>
      </c>
      <c r="C95" s="6"/>
      <c r="D95" s="6" t="s">
        <v>33</v>
      </c>
      <c r="E95" s="6"/>
      <c r="F95" s="6"/>
      <c r="G95" s="78">
        <f>SUM(G96+G99)</f>
        <v>4724</v>
      </c>
      <c r="H95" s="78">
        <f>SUM(H96+H99)</f>
        <v>4744</v>
      </c>
      <c r="I95" s="78">
        <f>SUM(I96+I99)</f>
        <v>5182</v>
      </c>
      <c r="J95" s="264">
        <f t="shared" si="1"/>
        <v>109.2327150084317</v>
      </c>
      <c r="K95" s="34"/>
    </row>
    <row r="96" spans="1:11" s="2" customFormat="1" ht="15.75">
      <c r="A96" s="5"/>
      <c r="B96" s="6"/>
      <c r="C96" s="6" t="s">
        <v>34</v>
      </c>
      <c r="D96" s="6" t="s">
        <v>35</v>
      </c>
      <c r="E96" s="6"/>
      <c r="F96" s="6"/>
      <c r="G96" s="78">
        <f>SUM(G97:G98)</f>
        <v>4436</v>
      </c>
      <c r="H96" s="78">
        <f>SUM(H97:H98)</f>
        <v>4436</v>
      </c>
      <c r="I96" s="78">
        <f>SUM(I97:I98)</f>
        <v>4878</v>
      </c>
      <c r="J96" s="264">
        <f t="shared" si="1"/>
        <v>109.9639314697926</v>
      </c>
      <c r="K96" s="34"/>
    </row>
    <row r="97" spans="1:11" s="2" customFormat="1" ht="15.75">
      <c r="A97" s="5"/>
      <c r="B97" s="6"/>
      <c r="C97" s="6"/>
      <c r="D97" s="6" t="s">
        <v>385</v>
      </c>
      <c r="E97" s="6"/>
      <c r="F97" s="6"/>
      <c r="G97" s="18">
        <v>4248</v>
      </c>
      <c r="H97" s="18">
        <v>4248</v>
      </c>
      <c r="I97" s="18">
        <v>4690</v>
      </c>
      <c r="J97" s="264">
        <f t="shared" si="1"/>
        <v>110.40489642184556</v>
      </c>
      <c r="K97" s="34"/>
    </row>
    <row r="98" spans="1:11" s="2" customFormat="1" ht="15.75">
      <c r="A98" s="5"/>
      <c r="B98" s="6"/>
      <c r="C98" s="6"/>
      <c r="D98" s="6" t="s">
        <v>386</v>
      </c>
      <c r="E98" s="6"/>
      <c r="F98" s="6"/>
      <c r="G98" s="18">
        <v>188</v>
      </c>
      <c r="H98" s="18">
        <v>188</v>
      </c>
      <c r="I98" s="18">
        <v>188</v>
      </c>
      <c r="J98" s="264">
        <f t="shared" si="1"/>
        <v>100</v>
      </c>
      <c r="K98" s="34"/>
    </row>
    <row r="99" spans="1:11" s="2" customFormat="1" ht="15.75">
      <c r="A99" s="5"/>
      <c r="B99" s="6"/>
      <c r="C99" s="6" t="s">
        <v>255</v>
      </c>
      <c r="D99" s="6" t="s">
        <v>256</v>
      </c>
      <c r="E99" s="6"/>
      <c r="F99" s="6"/>
      <c r="G99" s="78">
        <f>SUM(G100)</f>
        <v>288</v>
      </c>
      <c r="H99" s="78">
        <f>SUM(H100:H101)</f>
        <v>308</v>
      </c>
      <c r="I99" s="78">
        <f>SUM(I100:I101)</f>
        <v>304</v>
      </c>
      <c r="J99" s="264">
        <f t="shared" si="1"/>
        <v>98.7012987012987</v>
      </c>
      <c r="K99" s="34"/>
    </row>
    <row r="100" spans="1:11" s="2" customFormat="1" ht="15.75">
      <c r="A100" s="5"/>
      <c r="B100" s="6"/>
      <c r="C100" s="6"/>
      <c r="D100" s="6" t="s">
        <v>228</v>
      </c>
      <c r="E100" s="6"/>
      <c r="F100" s="6"/>
      <c r="G100" s="18">
        <v>288</v>
      </c>
      <c r="H100" s="18">
        <v>288</v>
      </c>
      <c r="I100" s="18">
        <v>284</v>
      </c>
      <c r="J100" s="264">
        <f t="shared" si="1"/>
        <v>98.61111111111111</v>
      </c>
      <c r="K100" s="34"/>
    </row>
    <row r="101" spans="1:11" s="2" customFormat="1" ht="15.75">
      <c r="A101" s="5"/>
      <c r="B101" s="6"/>
      <c r="C101" s="6"/>
      <c r="D101" s="6" t="s">
        <v>423</v>
      </c>
      <c r="E101" s="6"/>
      <c r="F101" s="6"/>
      <c r="G101" s="18">
        <v>0</v>
      </c>
      <c r="H101" s="18">
        <v>20</v>
      </c>
      <c r="I101" s="18">
        <v>20</v>
      </c>
      <c r="J101" s="264">
        <f t="shared" si="1"/>
        <v>100</v>
      </c>
      <c r="K101" s="34"/>
    </row>
    <row r="102" spans="1:11" s="2" customFormat="1" ht="15.75">
      <c r="A102" s="5"/>
      <c r="B102" s="6" t="s">
        <v>36</v>
      </c>
      <c r="C102" s="6"/>
      <c r="D102" s="6" t="s">
        <v>2</v>
      </c>
      <c r="E102" s="6"/>
      <c r="F102" s="6"/>
      <c r="G102" s="78">
        <f>SUM(G103+G104)</f>
        <v>1000</v>
      </c>
      <c r="H102" s="78">
        <f>SUM(H103+H104)</f>
        <v>1000</v>
      </c>
      <c r="I102" s="78">
        <f>SUM(I103+I104)</f>
        <v>447</v>
      </c>
      <c r="J102" s="264">
        <f t="shared" si="1"/>
        <v>44.7</v>
      </c>
      <c r="K102" s="34"/>
    </row>
    <row r="103" spans="1:11" s="2" customFormat="1" ht="15.75">
      <c r="A103" s="5"/>
      <c r="B103" s="6"/>
      <c r="C103" s="6" t="s">
        <v>443</v>
      </c>
      <c r="D103" s="6" t="s">
        <v>444</v>
      </c>
      <c r="E103" s="6"/>
      <c r="F103" s="6"/>
      <c r="G103" s="78">
        <v>0</v>
      </c>
      <c r="H103" s="78">
        <v>142</v>
      </c>
      <c r="I103" s="78">
        <v>142</v>
      </c>
      <c r="J103" s="264"/>
      <c r="K103" s="34"/>
    </row>
    <row r="104" spans="1:11" s="2" customFormat="1" ht="15.75">
      <c r="A104" s="5"/>
      <c r="B104" s="6"/>
      <c r="C104" s="6" t="s">
        <v>42</v>
      </c>
      <c r="D104" s="10" t="s">
        <v>43</v>
      </c>
      <c r="E104" s="6"/>
      <c r="F104" s="6"/>
      <c r="G104" s="18">
        <f>SUM(G105)</f>
        <v>1000</v>
      </c>
      <c r="H104" s="18">
        <f>SUM(H105)</f>
        <v>858</v>
      </c>
      <c r="I104" s="18">
        <f>SUM(I105)</f>
        <v>305</v>
      </c>
      <c r="J104" s="264">
        <f t="shared" si="1"/>
        <v>35.54778554778555</v>
      </c>
      <c r="K104" s="34"/>
    </row>
    <row r="105" spans="1:11" s="2" customFormat="1" ht="15.75">
      <c r="A105" s="5"/>
      <c r="B105" s="6"/>
      <c r="C105" s="6"/>
      <c r="D105" s="10"/>
      <c r="E105" s="6" t="s">
        <v>39</v>
      </c>
      <c r="F105" s="6"/>
      <c r="G105" s="18">
        <v>1000</v>
      </c>
      <c r="H105" s="18">
        <v>858</v>
      </c>
      <c r="I105" s="18">
        <v>305</v>
      </c>
      <c r="J105" s="264">
        <f t="shared" si="1"/>
        <v>35.54778554778555</v>
      </c>
      <c r="K105" s="34"/>
    </row>
    <row r="106" spans="1:11" s="2" customFormat="1" ht="15.75" customHeight="1">
      <c r="A106" s="11" t="s">
        <v>44</v>
      </c>
      <c r="B106" s="4"/>
      <c r="C106" s="4" t="s">
        <v>45</v>
      </c>
      <c r="D106" s="52"/>
      <c r="E106" s="52"/>
      <c r="F106" s="12"/>
      <c r="G106" s="77">
        <f>SUM(G107:G109)</f>
        <v>1305</v>
      </c>
      <c r="H106" s="77">
        <f>SUM(H107:H109)</f>
        <v>1305</v>
      </c>
      <c r="I106" s="77">
        <f>SUM(I107:I109)</f>
        <v>1196</v>
      </c>
      <c r="J106" s="263">
        <f t="shared" si="1"/>
        <v>91.64750957854406</v>
      </c>
      <c r="K106" s="34"/>
    </row>
    <row r="107" spans="1:12" s="2" customFormat="1" ht="15.75">
      <c r="A107" s="5"/>
      <c r="B107" s="6"/>
      <c r="C107" s="6"/>
      <c r="D107" s="6" t="s">
        <v>23</v>
      </c>
      <c r="E107" s="6"/>
      <c r="F107" s="6"/>
      <c r="G107" s="17">
        <v>1200</v>
      </c>
      <c r="H107" s="17">
        <v>1200</v>
      </c>
      <c r="I107" s="17">
        <v>1093</v>
      </c>
      <c r="J107" s="264">
        <f t="shared" si="1"/>
        <v>91.08333333333334</v>
      </c>
      <c r="K107" s="34"/>
      <c r="L107" s="24"/>
    </row>
    <row r="108" spans="1:12" s="2" customFormat="1" ht="15.75">
      <c r="A108" s="5"/>
      <c r="B108" s="6"/>
      <c r="C108" s="6"/>
      <c r="D108" s="6" t="s">
        <v>48</v>
      </c>
      <c r="E108" s="6"/>
      <c r="F108" s="6"/>
      <c r="G108" s="17">
        <v>50</v>
      </c>
      <c r="H108" s="17">
        <v>50</v>
      </c>
      <c r="I108" s="17">
        <v>48</v>
      </c>
      <c r="J108" s="264">
        <f t="shared" si="1"/>
        <v>96</v>
      </c>
      <c r="K108" s="34"/>
      <c r="L108" s="24"/>
    </row>
    <row r="109" spans="1:12" s="2" customFormat="1" ht="15.75">
      <c r="A109" s="5"/>
      <c r="B109" s="6"/>
      <c r="C109" s="6"/>
      <c r="D109" s="6" t="s">
        <v>315</v>
      </c>
      <c r="E109" s="6"/>
      <c r="F109" s="6"/>
      <c r="G109" s="17">
        <v>55</v>
      </c>
      <c r="H109" s="17">
        <v>55</v>
      </c>
      <c r="I109" s="17">
        <v>55</v>
      </c>
      <c r="J109" s="264">
        <f t="shared" si="1"/>
        <v>100</v>
      </c>
      <c r="K109" s="34"/>
      <c r="L109" s="24"/>
    </row>
    <row r="110" spans="1:11" s="2" customFormat="1" ht="14.25" customHeight="1">
      <c r="A110" s="11" t="s">
        <v>46</v>
      </c>
      <c r="B110" s="4"/>
      <c r="C110" s="4" t="s">
        <v>47</v>
      </c>
      <c r="D110" s="53"/>
      <c r="E110" s="4"/>
      <c r="F110" s="6"/>
      <c r="G110" s="77">
        <f>SUM(G111+G121+G132+G134)</f>
        <v>9310</v>
      </c>
      <c r="H110" s="77">
        <f>SUM(H111+H121+H132+H134)</f>
        <v>10414</v>
      </c>
      <c r="I110" s="77">
        <f>SUM(I111+I121+I132+I134)</f>
        <v>10720</v>
      </c>
      <c r="J110" s="263">
        <f t="shared" si="1"/>
        <v>102.93835221816785</v>
      </c>
      <c r="K110" s="34"/>
    </row>
    <row r="111" spans="1:11" s="55" customFormat="1" ht="15.75">
      <c r="A111" s="9"/>
      <c r="B111" s="8" t="s">
        <v>50</v>
      </c>
      <c r="C111" s="8"/>
      <c r="D111" s="8" t="s">
        <v>3</v>
      </c>
      <c r="E111" s="9"/>
      <c r="F111" s="9"/>
      <c r="G111" s="200">
        <f>SUM(G112+G114)</f>
        <v>3410</v>
      </c>
      <c r="H111" s="200">
        <f>SUM(H112+H114)</f>
        <v>3802</v>
      </c>
      <c r="I111" s="200">
        <f>SUM(I112+I114)</f>
        <v>4585</v>
      </c>
      <c r="J111" s="264">
        <f t="shared" si="1"/>
        <v>120.59442398737508</v>
      </c>
      <c r="K111" s="54"/>
    </row>
    <row r="112" spans="1:11" s="55" customFormat="1" ht="15.75">
      <c r="A112" s="9"/>
      <c r="B112" s="8"/>
      <c r="C112" s="8" t="s">
        <v>51</v>
      </c>
      <c r="D112" s="8" t="s">
        <v>52</v>
      </c>
      <c r="E112" s="9"/>
      <c r="F112" s="9"/>
      <c r="G112" s="201">
        <f>SUM(G113)</f>
        <v>0</v>
      </c>
      <c r="H112" s="201">
        <f>SUM(H113)</f>
        <v>0</v>
      </c>
      <c r="I112" s="201">
        <f>SUM(I113)</f>
        <v>0</v>
      </c>
      <c r="J112" s="264">
        <v>0</v>
      </c>
      <c r="K112" s="54"/>
    </row>
    <row r="113" spans="1:11" s="55" customFormat="1" ht="15.75">
      <c r="A113" s="9"/>
      <c r="B113" s="8"/>
      <c r="C113" s="8"/>
      <c r="D113" s="8"/>
      <c r="E113" s="9" t="s">
        <v>316</v>
      </c>
      <c r="F113" s="9"/>
      <c r="G113" s="19">
        <v>0</v>
      </c>
      <c r="H113" s="19">
        <v>0</v>
      </c>
      <c r="I113" s="19">
        <v>0</v>
      </c>
      <c r="J113" s="264">
        <v>0</v>
      </c>
      <c r="K113" s="54"/>
    </row>
    <row r="114" spans="1:11" s="2" customFormat="1" ht="15.75">
      <c r="A114" s="5"/>
      <c r="B114" s="6"/>
      <c r="C114" s="6" t="s">
        <v>53</v>
      </c>
      <c r="D114" s="6" t="s">
        <v>54</v>
      </c>
      <c r="E114" s="6"/>
      <c r="F114" s="6"/>
      <c r="G114" s="17">
        <f>SUM(G115:G120)</f>
        <v>3410</v>
      </c>
      <c r="H114" s="17">
        <f>SUM(H115:H120)</f>
        <v>3802</v>
      </c>
      <c r="I114" s="17">
        <f>SUM(I115:I120)</f>
        <v>4585</v>
      </c>
      <c r="J114" s="264">
        <f t="shared" si="1"/>
        <v>120.59442398737508</v>
      </c>
      <c r="K114" s="34"/>
    </row>
    <row r="115" spans="1:11" s="2" customFormat="1" ht="15.75">
      <c r="A115" s="11"/>
      <c r="B115" s="4"/>
      <c r="C115" s="4"/>
      <c r="D115" s="53"/>
      <c r="E115" s="6" t="s">
        <v>55</v>
      </c>
      <c r="F115" s="6"/>
      <c r="G115" s="18">
        <v>0</v>
      </c>
      <c r="H115" s="18">
        <v>0</v>
      </c>
      <c r="I115" s="18">
        <v>0</v>
      </c>
      <c r="J115" s="264">
        <v>0</v>
      </c>
      <c r="K115" s="34"/>
    </row>
    <row r="116" spans="1:11" s="2" customFormat="1" ht="15.75">
      <c r="A116" s="11"/>
      <c r="B116" s="4"/>
      <c r="C116" s="4"/>
      <c r="D116" s="53"/>
      <c r="E116" s="6" t="s">
        <v>56</v>
      </c>
      <c r="F116" s="6"/>
      <c r="G116" s="18">
        <v>0</v>
      </c>
      <c r="H116" s="18">
        <v>0</v>
      </c>
      <c r="I116" s="18">
        <v>0</v>
      </c>
      <c r="J116" s="264">
        <v>0</v>
      </c>
      <c r="K116" s="34"/>
    </row>
    <row r="117" spans="1:11" s="2" customFormat="1" ht="15.75">
      <c r="A117" s="11"/>
      <c r="B117" s="4"/>
      <c r="C117" s="4"/>
      <c r="D117" s="53"/>
      <c r="E117" s="6" t="s">
        <v>57</v>
      </c>
      <c r="F117" s="6"/>
      <c r="G117" s="18">
        <v>1000</v>
      </c>
      <c r="H117" s="18">
        <v>1300</v>
      </c>
      <c r="I117" s="18">
        <v>1334</v>
      </c>
      <c r="J117" s="264">
        <f t="shared" si="1"/>
        <v>102.61538461538461</v>
      </c>
      <c r="K117" s="34"/>
    </row>
    <row r="118" spans="1:11" s="2" customFormat="1" ht="15.75">
      <c r="A118" s="11"/>
      <c r="B118" s="4"/>
      <c r="C118" s="4"/>
      <c r="D118" s="53"/>
      <c r="E118" s="6" t="s">
        <v>220</v>
      </c>
      <c r="F118" s="6"/>
      <c r="G118" s="18">
        <v>350</v>
      </c>
      <c r="H118" s="18">
        <v>350</v>
      </c>
      <c r="I118" s="18">
        <v>0</v>
      </c>
      <c r="J118" s="264">
        <f t="shared" si="1"/>
        <v>0</v>
      </c>
      <c r="K118" s="34"/>
    </row>
    <row r="119" spans="1:11" s="2" customFormat="1" ht="15.75">
      <c r="A119" s="11"/>
      <c r="B119" s="4"/>
      <c r="C119" s="4"/>
      <c r="D119" s="53"/>
      <c r="E119" s="6" t="s">
        <v>317</v>
      </c>
      <c r="F119" s="6"/>
      <c r="G119" s="18">
        <v>60</v>
      </c>
      <c r="H119" s="18">
        <v>60</v>
      </c>
      <c r="I119" s="18">
        <v>82</v>
      </c>
      <c r="J119" s="264">
        <f t="shared" si="1"/>
        <v>136.66666666666666</v>
      </c>
      <c r="K119" s="34"/>
    </row>
    <row r="120" spans="1:11" s="2" customFormat="1" ht="15.75">
      <c r="A120" s="11"/>
      <c r="B120" s="4"/>
      <c r="C120" s="4"/>
      <c r="D120" s="53"/>
      <c r="E120" s="6" t="s">
        <v>15</v>
      </c>
      <c r="F120" s="6"/>
      <c r="G120" s="18">
        <v>2000</v>
      </c>
      <c r="H120" s="18">
        <v>2092</v>
      </c>
      <c r="I120" s="18">
        <v>3169</v>
      </c>
      <c r="J120" s="264">
        <f t="shared" si="1"/>
        <v>151.48183556405354</v>
      </c>
      <c r="K120" s="34"/>
    </row>
    <row r="121" spans="1:11" s="55" customFormat="1" ht="15.75">
      <c r="A121" s="9"/>
      <c r="B121" s="8" t="s">
        <v>67</v>
      </c>
      <c r="C121" s="8"/>
      <c r="D121" s="8" t="s">
        <v>68</v>
      </c>
      <c r="E121" s="8"/>
      <c r="F121" s="8"/>
      <c r="G121" s="200">
        <f>SUM(G122+G126+G127+G128)</f>
        <v>3750</v>
      </c>
      <c r="H121" s="200">
        <f>SUM(H122+H126+H127+H128)</f>
        <v>4391</v>
      </c>
      <c r="I121" s="200">
        <f>SUM(I122+I126+I127+I128)</f>
        <v>4402</v>
      </c>
      <c r="J121" s="264">
        <f t="shared" si="1"/>
        <v>100.25051241175132</v>
      </c>
      <c r="K121" s="54"/>
    </row>
    <row r="122" spans="1:11" s="2" customFormat="1" ht="15.75">
      <c r="A122" s="5"/>
      <c r="B122" s="6"/>
      <c r="C122" s="6" t="s">
        <v>69</v>
      </c>
      <c r="D122" s="6" t="s">
        <v>70</v>
      </c>
      <c r="E122" s="6"/>
      <c r="F122" s="6"/>
      <c r="G122" s="18">
        <f>SUM(G123:G125)</f>
        <v>1000</v>
      </c>
      <c r="H122" s="18">
        <f>SUM(H123:H125)</f>
        <v>1350</v>
      </c>
      <c r="I122" s="18">
        <f>SUM(I123:I125)</f>
        <v>1033</v>
      </c>
      <c r="J122" s="264">
        <f t="shared" si="1"/>
        <v>76.51851851851852</v>
      </c>
      <c r="K122" s="34"/>
    </row>
    <row r="123" spans="1:11" s="2" customFormat="1" ht="15.75">
      <c r="A123" s="5"/>
      <c r="B123" s="6"/>
      <c r="C123" s="6"/>
      <c r="D123" s="6"/>
      <c r="E123" s="6" t="s">
        <v>71</v>
      </c>
      <c r="F123" s="6"/>
      <c r="G123" s="18">
        <v>250</v>
      </c>
      <c r="H123" s="18">
        <v>600</v>
      </c>
      <c r="I123" s="18">
        <v>646</v>
      </c>
      <c r="J123" s="264">
        <f t="shared" si="1"/>
        <v>107.66666666666667</v>
      </c>
      <c r="K123" s="34"/>
    </row>
    <row r="124" spans="1:11" s="2" customFormat="1" ht="15.75">
      <c r="A124" s="5"/>
      <c r="B124" s="6"/>
      <c r="C124" s="6"/>
      <c r="D124" s="6"/>
      <c r="E124" s="6" t="s">
        <v>72</v>
      </c>
      <c r="F124" s="6"/>
      <c r="G124" s="18">
        <v>500</v>
      </c>
      <c r="H124" s="18">
        <v>500</v>
      </c>
      <c r="I124" s="18">
        <v>177</v>
      </c>
      <c r="J124" s="264">
        <f t="shared" si="1"/>
        <v>35.4</v>
      </c>
      <c r="K124" s="34"/>
    </row>
    <row r="125" spans="1:11" s="2" customFormat="1" ht="15.75">
      <c r="A125" s="5"/>
      <c r="B125" s="6"/>
      <c r="C125" s="6"/>
      <c r="D125" s="6"/>
      <c r="E125" s="6" t="s">
        <v>5</v>
      </c>
      <c r="F125" s="6"/>
      <c r="G125" s="18">
        <v>250</v>
      </c>
      <c r="H125" s="18">
        <v>250</v>
      </c>
      <c r="I125" s="18">
        <v>210</v>
      </c>
      <c r="J125" s="264">
        <f t="shared" si="1"/>
        <v>84</v>
      </c>
      <c r="K125" s="34"/>
    </row>
    <row r="126" spans="1:11" s="2" customFormat="1" ht="15.75">
      <c r="A126" s="5"/>
      <c r="B126" s="6"/>
      <c r="C126" s="6" t="s">
        <v>73</v>
      </c>
      <c r="D126" s="6" t="s">
        <v>9</v>
      </c>
      <c r="E126" s="6"/>
      <c r="F126" s="6"/>
      <c r="G126" s="18">
        <v>0</v>
      </c>
      <c r="H126" s="18">
        <v>22</v>
      </c>
      <c r="I126" s="18">
        <v>22</v>
      </c>
      <c r="J126" s="264">
        <v>0</v>
      </c>
      <c r="K126" s="34"/>
    </row>
    <row r="127" spans="1:11" s="2" customFormat="1" ht="15.75">
      <c r="A127" s="5"/>
      <c r="B127" s="6"/>
      <c r="C127" s="6" t="s">
        <v>74</v>
      </c>
      <c r="D127" s="6" t="s">
        <v>6</v>
      </c>
      <c r="E127" s="6"/>
      <c r="F127" s="6"/>
      <c r="G127" s="18">
        <v>700</v>
      </c>
      <c r="H127" s="18">
        <v>900</v>
      </c>
      <c r="I127" s="18">
        <v>1031</v>
      </c>
      <c r="J127" s="264">
        <f t="shared" si="1"/>
        <v>114.55555555555557</v>
      </c>
      <c r="K127" s="34"/>
    </row>
    <row r="128" spans="1:11" s="2" customFormat="1" ht="15.75">
      <c r="A128" s="5"/>
      <c r="B128" s="6"/>
      <c r="C128" s="6" t="s">
        <v>75</v>
      </c>
      <c r="D128" s="6" t="s">
        <v>76</v>
      </c>
      <c r="E128" s="6"/>
      <c r="F128" s="6"/>
      <c r="G128" s="17">
        <f>SUM(G129:G131)</f>
        <v>2050</v>
      </c>
      <c r="H128" s="17">
        <f>SUM(H129:H131)</f>
        <v>2119</v>
      </c>
      <c r="I128" s="17">
        <f>SUM(I129:I131)</f>
        <v>2316</v>
      </c>
      <c r="J128" s="264">
        <f t="shared" si="1"/>
        <v>109.29683813119395</v>
      </c>
      <c r="K128" s="34"/>
    </row>
    <row r="129" spans="1:11" s="2" customFormat="1" ht="15.75">
      <c r="A129" s="5"/>
      <c r="B129" s="6"/>
      <c r="C129" s="6"/>
      <c r="D129" s="6"/>
      <c r="E129" s="6" t="s">
        <v>77</v>
      </c>
      <c r="F129" s="6"/>
      <c r="G129" s="18">
        <v>1600</v>
      </c>
      <c r="H129" s="18">
        <v>1600</v>
      </c>
      <c r="I129" s="18">
        <v>1752</v>
      </c>
      <c r="J129" s="264">
        <f t="shared" si="1"/>
        <v>109.5</v>
      </c>
      <c r="K129" s="34"/>
    </row>
    <row r="130" spans="1:11" s="2" customFormat="1" ht="15.75">
      <c r="A130" s="5"/>
      <c r="B130" s="6"/>
      <c r="C130" s="6"/>
      <c r="D130" s="6"/>
      <c r="E130" s="6" t="s">
        <v>7</v>
      </c>
      <c r="F130" s="6"/>
      <c r="G130" s="18">
        <v>200</v>
      </c>
      <c r="H130" s="18">
        <v>269</v>
      </c>
      <c r="I130" s="18">
        <v>393</v>
      </c>
      <c r="J130" s="264">
        <f t="shared" si="1"/>
        <v>146.09665427509293</v>
      </c>
      <c r="K130" s="34"/>
    </row>
    <row r="131" spans="1:11" s="2" customFormat="1" ht="15.75">
      <c r="A131" s="5"/>
      <c r="B131" s="6"/>
      <c r="C131" s="6"/>
      <c r="D131" s="6"/>
      <c r="E131" s="6" t="s">
        <v>221</v>
      </c>
      <c r="F131" s="6"/>
      <c r="G131" s="18">
        <v>250</v>
      </c>
      <c r="H131" s="18">
        <v>250</v>
      </c>
      <c r="I131" s="18">
        <v>171</v>
      </c>
      <c r="J131" s="264">
        <f t="shared" si="1"/>
        <v>68.4</v>
      </c>
      <c r="K131" s="34"/>
    </row>
    <row r="132" spans="1:11" s="2" customFormat="1" ht="15.75">
      <c r="A132" s="5"/>
      <c r="B132" s="6" t="s">
        <v>79</v>
      </c>
      <c r="C132" s="6"/>
      <c r="D132" s="6" t="s">
        <v>445</v>
      </c>
      <c r="E132" s="6"/>
      <c r="F132" s="6"/>
      <c r="G132" s="18">
        <f>SUM(G133)</f>
        <v>0</v>
      </c>
      <c r="H132" s="18">
        <f>SUM(H133)</f>
        <v>71</v>
      </c>
      <c r="I132" s="18">
        <f>SUM(I133)</f>
        <v>71</v>
      </c>
      <c r="J132" s="264"/>
      <c r="K132" s="34"/>
    </row>
    <row r="133" spans="1:11" s="2" customFormat="1" ht="15.75">
      <c r="A133" s="5"/>
      <c r="B133" s="6"/>
      <c r="C133" s="6" t="s">
        <v>81</v>
      </c>
      <c r="D133" s="6" t="s">
        <v>446</v>
      </c>
      <c r="E133" s="6"/>
      <c r="F133" s="6"/>
      <c r="G133" s="18">
        <v>0</v>
      </c>
      <c r="H133" s="18">
        <v>71</v>
      </c>
      <c r="I133" s="18">
        <v>71</v>
      </c>
      <c r="J133" s="264"/>
      <c r="K133" s="34"/>
    </row>
    <row r="134" spans="1:11" s="55" customFormat="1" ht="15.75">
      <c r="A134" s="9"/>
      <c r="B134" s="8" t="s">
        <v>86</v>
      </c>
      <c r="C134" s="8"/>
      <c r="D134" s="8" t="s">
        <v>87</v>
      </c>
      <c r="E134" s="8"/>
      <c r="F134" s="8"/>
      <c r="G134" s="200">
        <f>SUM(G135+G136)</f>
        <v>2150</v>
      </c>
      <c r="H134" s="200">
        <f>SUM(H135+H136)</f>
        <v>2150</v>
      </c>
      <c r="I134" s="200">
        <f>SUM(I135+I136)</f>
        <v>1662</v>
      </c>
      <c r="J134" s="264">
        <f t="shared" si="1"/>
        <v>77.30232558139535</v>
      </c>
      <c r="K134" s="54"/>
    </row>
    <row r="135" spans="1:11" s="2" customFormat="1" ht="15.75">
      <c r="A135" s="5"/>
      <c r="B135" s="6"/>
      <c r="C135" s="6" t="s">
        <v>88</v>
      </c>
      <c r="D135" s="6" t="s">
        <v>89</v>
      </c>
      <c r="E135" s="6"/>
      <c r="F135" s="6"/>
      <c r="G135" s="18">
        <v>1800</v>
      </c>
      <c r="H135" s="18">
        <v>1800</v>
      </c>
      <c r="I135" s="18">
        <v>1627</v>
      </c>
      <c r="J135" s="264">
        <f t="shared" si="1"/>
        <v>90.38888888888889</v>
      </c>
      <c r="K135" s="34"/>
    </row>
    <row r="136" spans="1:11" s="2" customFormat="1" ht="15.75">
      <c r="A136" s="5"/>
      <c r="B136" s="6"/>
      <c r="C136" s="6" t="s">
        <v>90</v>
      </c>
      <c r="D136" s="6" t="s">
        <v>91</v>
      </c>
      <c r="E136" s="6"/>
      <c r="F136" s="6"/>
      <c r="G136" s="18">
        <f>SUM(G137:G137)</f>
        <v>350</v>
      </c>
      <c r="H136" s="18">
        <f>SUM(H137:H137)</f>
        <v>350</v>
      </c>
      <c r="I136" s="18">
        <f>SUM(I137:I137)</f>
        <v>35</v>
      </c>
      <c r="J136" s="264">
        <f t="shared" si="1"/>
        <v>10</v>
      </c>
      <c r="K136" s="34"/>
    </row>
    <row r="137" spans="1:11" s="2" customFormat="1" ht="15.75">
      <c r="A137" s="5"/>
      <c r="B137" s="6"/>
      <c r="C137" s="6"/>
      <c r="D137" s="6" t="s">
        <v>93</v>
      </c>
      <c r="E137" s="6"/>
      <c r="F137" s="6"/>
      <c r="G137" s="18">
        <v>350</v>
      </c>
      <c r="H137" s="18">
        <v>350</v>
      </c>
      <c r="I137" s="18">
        <v>35</v>
      </c>
      <c r="J137" s="264">
        <f t="shared" si="1"/>
        <v>10</v>
      </c>
      <c r="K137" s="34"/>
    </row>
    <row r="138" spans="1:11" s="2" customFormat="1" ht="15.75">
      <c r="A138" s="11" t="s">
        <v>127</v>
      </c>
      <c r="B138" s="4"/>
      <c r="C138" s="4" t="s">
        <v>128</v>
      </c>
      <c r="D138" s="4"/>
      <c r="E138" s="59"/>
      <c r="F138" s="7"/>
      <c r="G138" s="237">
        <f>SUM(G139:G141)</f>
        <v>5910</v>
      </c>
      <c r="H138" s="237">
        <f>SUM(H139:H141)</f>
        <v>6110</v>
      </c>
      <c r="I138" s="237">
        <f>SUM(I139:I141)</f>
        <v>600</v>
      </c>
      <c r="J138" s="264">
        <f t="shared" si="1"/>
        <v>9.819967266775777</v>
      </c>
      <c r="K138" s="34"/>
    </row>
    <row r="139" spans="1:11" s="2" customFormat="1" ht="15.75">
      <c r="A139" s="5"/>
      <c r="B139" s="6" t="s">
        <v>129</v>
      </c>
      <c r="C139" s="6"/>
      <c r="D139" s="6" t="s">
        <v>130</v>
      </c>
      <c r="E139" s="7"/>
      <c r="F139" s="7"/>
      <c r="G139" s="240">
        <v>4250</v>
      </c>
      <c r="H139" s="240">
        <v>4250</v>
      </c>
      <c r="I139" s="240">
        <v>0</v>
      </c>
      <c r="J139" s="264">
        <f t="shared" si="1"/>
        <v>0</v>
      </c>
      <c r="K139" s="34"/>
    </row>
    <row r="140" spans="1:11" s="2" customFormat="1" ht="15.75">
      <c r="A140" s="5"/>
      <c r="B140" s="6" t="s">
        <v>357</v>
      </c>
      <c r="C140" s="6"/>
      <c r="D140" s="6" t="s">
        <v>358</v>
      </c>
      <c r="E140" s="7"/>
      <c r="F140" s="7"/>
      <c r="G140" s="240">
        <v>400</v>
      </c>
      <c r="H140" s="240">
        <v>600</v>
      </c>
      <c r="I140" s="240">
        <v>600</v>
      </c>
      <c r="J140" s="264">
        <f t="shared" si="1"/>
        <v>100</v>
      </c>
      <c r="K140" s="34"/>
    </row>
    <row r="141" spans="1:11" s="2" customFormat="1" ht="15.75">
      <c r="A141" s="5"/>
      <c r="B141" s="6" t="s">
        <v>131</v>
      </c>
      <c r="C141" s="6"/>
      <c r="D141" s="6" t="s">
        <v>132</v>
      </c>
      <c r="E141" s="7"/>
      <c r="F141" s="7"/>
      <c r="G141" s="240">
        <v>1260</v>
      </c>
      <c r="H141" s="240">
        <v>1260</v>
      </c>
      <c r="I141" s="240">
        <v>0</v>
      </c>
      <c r="J141" s="264">
        <f t="shared" si="1"/>
        <v>0</v>
      </c>
      <c r="K141" s="34"/>
    </row>
    <row r="142" spans="1:11" s="2" customFormat="1" ht="15.75">
      <c r="A142" s="5"/>
      <c r="B142" s="6"/>
      <c r="C142" s="6"/>
      <c r="D142" s="6"/>
      <c r="E142" s="6"/>
      <c r="F142" s="6"/>
      <c r="G142" s="17"/>
      <c r="H142" s="17"/>
      <c r="I142" s="36"/>
      <c r="J142" s="264"/>
      <c r="K142" s="34"/>
    </row>
    <row r="143" spans="1:11" s="2" customFormat="1" ht="15.75">
      <c r="A143" s="5"/>
      <c r="B143" s="6"/>
      <c r="C143" s="6"/>
      <c r="D143" s="6"/>
      <c r="E143" s="6"/>
      <c r="F143" s="6"/>
      <c r="G143" s="18"/>
      <c r="H143" s="18"/>
      <c r="I143" s="36"/>
      <c r="J143" s="264"/>
      <c r="K143" s="34"/>
    </row>
    <row r="144" spans="1:11" s="13" customFormat="1" ht="15.75">
      <c r="A144" s="220" t="s">
        <v>318</v>
      </c>
      <c r="B144" s="219"/>
      <c r="C144" s="219"/>
      <c r="D144" s="219"/>
      <c r="E144" s="219"/>
      <c r="F144" s="219"/>
      <c r="G144" s="252">
        <f>SUM(G145)</f>
        <v>0</v>
      </c>
      <c r="H144" s="252">
        <f>SUM(H145)</f>
        <v>0</v>
      </c>
      <c r="I144" s="252">
        <f>SUM(I145)</f>
        <v>0</v>
      </c>
      <c r="J144" s="264">
        <v>0</v>
      </c>
      <c r="K144" s="45"/>
    </row>
    <row r="145" spans="1:11" s="2" customFormat="1" ht="15.75">
      <c r="A145" s="13" t="s">
        <v>46</v>
      </c>
      <c r="B145" s="89"/>
      <c r="C145" s="89" t="s">
        <v>47</v>
      </c>
      <c r="D145" s="89"/>
      <c r="E145" s="246"/>
      <c r="F145" s="247"/>
      <c r="G145" s="248">
        <f>SUM(G146+G149)</f>
        <v>0</v>
      </c>
      <c r="H145" s="248">
        <f>SUM(H146+H149)</f>
        <v>0</v>
      </c>
      <c r="I145" s="248">
        <f>SUM(I146+I149)</f>
        <v>0</v>
      </c>
      <c r="J145" s="264">
        <v>0</v>
      </c>
      <c r="K145" s="34"/>
    </row>
    <row r="146" spans="2:11" s="55" customFormat="1" ht="15.75">
      <c r="B146" s="250" t="s">
        <v>67</v>
      </c>
      <c r="C146" s="250"/>
      <c r="D146" s="250" t="s">
        <v>407</v>
      </c>
      <c r="E146" s="250"/>
      <c r="F146" s="250"/>
      <c r="G146" s="251">
        <f aca="true" t="shared" si="3" ref="G146:I147">SUM(G147)</f>
        <v>0</v>
      </c>
      <c r="H146" s="251">
        <f t="shared" si="3"/>
        <v>0</v>
      </c>
      <c r="I146" s="251">
        <f t="shared" si="3"/>
        <v>0</v>
      </c>
      <c r="J146" s="264">
        <v>0</v>
      </c>
      <c r="K146" s="54"/>
    </row>
    <row r="147" spans="2:11" s="2" customFormat="1" ht="15.75">
      <c r="B147" s="92"/>
      <c r="C147" s="92" t="s">
        <v>75</v>
      </c>
      <c r="D147" s="92" t="s">
        <v>76</v>
      </c>
      <c r="E147" s="92"/>
      <c r="F147" s="92"/>
      <c r="G147" s="249">
        <f t="shared" si="3"/>
        <v>0</v>
      </c>
      <c r="H147" s="249">
        <f t="shared" si="3"/>
        <v>0</v>
      </c>
      <c r="I147" s="249">
        <f t="shared" si="3"/>
        <v>0</v>
      </c>
      <c r="J147" s="264">
        <v>0</v>
      </c>
      <c r="K147" s="34"/>
    </row>
    <row r="148" spans="2:11" s="2" customFormat="1" ht="15.75">
      <c r="B148" s="92"/>
      <c r="C148" s="92"/>
      <c r="D148" s="92"/>
      <c r="E148" s="92" t="s">
        <v>408</v>
      </c>
      <c r="F148" s="92"/>
      <c r="G148" s="249">
        <v>0</v>
      </c>
      <c r="H148" s="249">
        <v>0</v>
      </c>
      <c r="I148" s="249">
        <v>0</v>
      </c>
      <c r="J148" s="264">
        <v>0</v>
      </c>
      <c r="K148" s="34"/>
    </row>
    <row r="149" spans="1:11" s="55" customFormat="1" ht="15.75">
      <c r="A149" s="9"/>
      <c r="B149" s="8" t="s">
        <v>86</v>
      </c>
      <c r="C149" s="8"/>
      <c r="D149" s="8" t="s">
        <v>87</v>
      </c>
      <c r="E149" s="8"/>
      <c r="F149" s="8"/>
      <c r="G149" s="200">
        <f>SUM(G150+G151)</f>
        <v>0</v>
      </c>
      <c r="H149" s="200">
        <f>SUM(H150+H151)</f>
        <v>0</v>
      </c>
      <c r="I149" s="200">
        <f>SUM(I150+I151)</f>
        <v>0</v>
      </c>
      <c r="J149" s="264">
        <v>0</v>
      </c>
      <c r="K149" s="54"/>
    </row>
    <row r="150" spans="1:11" s="2" customFormat="1" ht="15.75">
      <c r="A150" s="5"/>
      <c r="B150" s="6"/>
      <c r="C150" s="6" t="s">
        <v>88</v>
      </c>
      <c r="D150" s="6" t="s">
        <v>89</v>
      </c>
      <c r="E150" s="6"/>
      <c r="F150" s="6"/>
      <c r="G150" s="18">
        <v>0</v>
      </c>
      <c r="H150" s="18">
        <v>0</v>
      </c>
      <c r="I150" s="18">
        <v>0</v>
      </c>
      <c r="J150" s="264">
        <v>0</v>
      </c>
      <c r="K150" s="34"/>
    </row>
    <row r="151" spans="2:11" s="2" customFormat="1" ht="15.75">
      <c r="B151" s="92"/>
      <c r="C151" s="92"/>
      <c r="D151" s="92"/>
      <c r="E151" s="92"/>
      <c r="F151" s="92"/>
      <c r="G151" s="249"/>
      <c r="H151" s="249"/>
      <c r="I151" s="48"/>
      <c r="J151" s="264"/>
      <c r="K151" s="34"/>
    </row>
    <row r="152" spans="1:11" s="2" customFormat="1" ht="15.75">
      <c r="A152" s="93"/>
      <c r="B152" s="243"/>
      <c r="C152" s="243"/>
      <c r="D152" s="243"/>
      <c r="E152" s="243"/>
      <c r="F152" s="243"/>
      <c r="G152" s="244"/>
      <c r="H152" s="244"/>
      <c r="I152" s="36"/>
      <c r="J152" s="264"/>
      <c r="K152" s="34"/>
    </row>
    <row r="153" spans="1:11" s="13" customFormat="1" ht="15.75">
      <c r="A153" s="220" t="s">
        <v>222</v>
      </c>
      <c r="B153" s="219"/>
      <c r="C153" s="219"/>
      <c r="D153" s="219"/>
      <c r="E153" s="219"/>
      <c r="F153" s="219"/>
      <c r="G153" s="252">
        <f>SUM(G154)</f>
        <v>2220</v>
      </c>
      <c r="H153" s="252">
        <f>SUM(H154)</f>
        <v>2220</v>
      </c>
      <c r="I153" s="252">
        <f>SUM(I154)</f>
        <v>444</v>
      </c>
      <c r="J153" s="264">
        <f aca="true" t="shared" si="4" ref="J153:J219">I153/H153*100</f>
        <v>20</v>
      </c>
      <c r="K153" s="45"/>
    </row>
    <row r="154" spans="1:11" s="2" customFormat="1" ht="15.75">
      <c r="A154" s="13" t="s">
        <v>46</v>
      </c>
      <c r="B154" s="89"/>
      <c r="C154" s="89" t="s">
        <v>47</v>
      </c>
      <c r="D154" s="89"/>
      <c r="E154" s="246"/>
      <c r="F154" s="247"/>
      <c r="G154" s="248">
        <f>SUM(G155+G158+G160)</f>
        <v>2220</v>
      </c>
      <c r="H154" s="248">
        <f>SUM(H155+H158+H160)</f>
        <v>2220</v>
      </c>
      <c r="I154" s="248">
        <f>SUM(I155+I158+I160)</f>
        <v>444</v>
      </c>
      <c r="J154" s="264">
        <f t="shared" si="4"/>
        <v>20</v>
      </c>
      <c r="K154" s="34"/>
    </row>
    <row r="155" spans="1:11" s="55" customFormat="1" ht="15.75">
      <c r="A155" s="9"/>
      <c r="B155" s="8" t="s">
        <v>50</v>
      </c>
      <c r="C155" s="8"/>
      <c r="D155" s="8" t="s">
        <v>3</v>
      </c>
      <c r="E155" s="9"/>
      <c r="F155" s="9"/>
      <c r="G155" s="200">
        <f aca="true" t="shared" si="5" ref="G155:I156">SUM(G156)</f>
        <v>0</v>
      </c>
      <c r="H155" s="200">
        <f t="shared" si="5"/>
        <v>0</v>
      </c>
      <c r="I155" s="200">
        <f t="shared" si="5"/>
        <v>350</v>
      </c>
      <c r="J155" s="264">
        <v>0</v>
      </c>
      <c r="K155" s="54"/>
    </row>
    <row r="156" spans="1:11" s="55" customFormat="1" ht="15.75">
      <c r="A156" s="9"/>
      <c r="B156" s="8"/>
      <c r="C156" s="6" t="s">
        <v>53</v>
      </c>
      <c r="D156" s="6" t="s">
        <v>54</v>
      </c>
      <c r="E156" s="6"/>
      <c r="F156" s="9"/>
      <c r="G156" s="201">
        <f t="shared" si="5"/>
        <v>0</v>
      </c>
      <c r="H156" s="201">
        <f t="shared" si="5"/>
        <v>0</v>
      </c>
      <c r="I156" s="201">
        <f t="shared" si="5"/>
        <v>350</v>
      </c>
      <c r="J156" s="264">
        <v>0</v>
      </c>
      <c r="K156" s="54"/>
    </row>
    <row r="157" spans="1:11" s="55" customFormat="1" ht="15.75">
      <c r="A157" s="9"/>
      <c r="B157" s="8"/>
      <c r="C157" s="4"/>
      <c r="D157" s="53"/>
      <c r="E157" s="6" t="s">
        <v>15</v>
      </c>
      <c r="F157" s="9"/>
      <c r="G157" s="19">
        <v>0</v>
      </c>
      <c r="H157" s="19">
        <v>0</v>
      </c>
      <c r="I157" s="19">
        <v>350</v>
      </c>
      <c r="J157" s="264">
        <v>0</v>
      </c>
      <c r="K157" s="54"/>
    </row>
    <row r="158" spans="2:11" s="55" customFormat="1" ht="15.75">
      <c r="B158" s="250" t="s">
        <v>67</v>
      </c>
      <c r="C158" s="250"/>
      <c r="D158" s="250" t="s">
        <v>407</v>
      </c>
      <c r="E158" s="250"/>
      <c r="F158" s="250"/>
      <c r="G158" s="251">
        <f>SUM(G159)</f>
        <v>1750</v>
      </c>
      <c r="H158" s="251">
        <f>SUM(H159)</f>
        <v>1750</v>
      </c>
      <c r="I158" s="251">
        <f>SUM(I159)</f>
        <v>0</v>
      </c>
      <c r="J158" s="264">
        <f t="shared" si="4"/>
        <v>0</v>
      </c>
      <c r="K158" s="54"/>
    </row>
    <row r="159" spans="2:11" s="2" customFormat="1" ht="15.75">
      <c r="B159" s="92"/>
      <c r="C159" s="92" t="s">
        <v>75</v>
      </c>
      <c r="D159" s="92" t="s">
        <v>384</v>
      </c>
      <c r="E159" s="92"/>
      <c r="F159" s="92"/>
      <c r="G159" s="249">
        <v>1750</v>
      </c>
      <c r="H159" s="249">
        <v>1750</v>
      </c>
      <c r="I159" s="249">
        <v>0</v>
      </c>
      <c r="J159" s="264">
        <f t="shared" si="4"/>
        <v>0</v>
      </c>
      <c r="K159" s="34"/>
    </row>
    <row r="160" spans="1:11" s="55" customFormat="1" ht="15.75">
      <c r="A160" s="9"/>
      <c r="B160" s="8" t="s">
        <v>86</v>
      </c>
      <c r="C160" s="8"/>
      <c r="D160" s="8" t="s">
        <v>87</v>
      </c>
      <c r="E160" s="8"/>
      <c r="F160" s="8"/>
      <c r="G160" s="200">
        <f>SUM(G161+G162)</f>
        <v>470</v>
      </c>
      <c r="H160" s="200">
        <f>SUM(H161+H162)</f>
        <v>470</v>
      </c>
      <c r="I160" s="200">
        <f>SUM(I161+I162)</f>
        <v>94</v>
      </c>
      <c r="J160" s="264">
        <f t="shared" si="4"/>
        <v>20</v>
      </c>
      <c r="K160" s="54"/>
    </row>
    <row r="161" spans="1:11" s="2" customFormat="1" ht="15.75">
      <c r="A161" s="5"/>
      <c r="B161" s="6"/>
      <c r="C161" s="6" t="s">
        <v>88</v>
      </c>
      <c r="D161" s="6" t="s">
        <v>89</v>
      </c>
      <c r="E161" s="6"/>
      <c r="F161" s="6"/>
      <c r="G161" s="18">
        <v>470</v>
      </c>
      <c r="H161" s="18">
        <v>470</v>
      </c>
      <c r="I161" s="18">
        <v>94</v>
      </c>
      <c r="J161" s="264">
        <f t="shared" si="4"/>
        <v>20</v>
      </c>
      <c r="K161" s="34"/>
    </row>
    <row r="162" spans="1:11" s="2" customFormat="1" ht="15.75">
      <c r="A162" s="93"/>
      <c r="B162" s="243"/>
      <c r="C162" s="243"/>
      <c r="D162" s="243"/>
      <c r="E162" s="243"/>
      <c r="F162" s="243"/>
      <c r="G162" s="244"/>
      <c r="H162" s="244"/>
      <c r="I162" s="36"/>
      <c r="J162" s="264"/>
      <c r="K162" s="34"/>
    </row>
    <row r="163" spans="1:11" s="2" customFormat="1" ht="15.75">
      <c r="A163" s="5"/>
      <c r="B163" s="6"/>
      <c r="C163" s="6"/>
      <c r="D163" s="6"/>
      <c r="E163" s="6"/>
      <c r="F163" s="6"/>
      <c r="G163" s="18"/>
      <c r="H163" s="18"/>
      <c r="I163" s="36"/>
      <c r="J163" s="264"/>
      <c r="K163" s="34"/>
    </row>
    <row r="164" spans="1:11" s="13" customFormat="1" ht="15.75">
      <c r="A164" s="221" t="s">
        <v>223</v>
      </c>
      <c r="B164" s="225"/>
      <c r="C164" s="225"/>
      <c r="D164" s="225"/>
      <c r="E164" s="225"/>
      <c r="F164" s="225"/>
      <c r="G164" s="226">
        <f>SUM(G165+G178)</f>
        <v>320</v>
      </c>
      <c r="H164" s="226">
        <f>SUM(H165+H178)</f>
        <v>566</v>
      </c>
      <c r="I164" s="226">
        <f>SUM(I165+I178)</f>
        <v>369</v>
      </c>
      <c r="J164" s="264">
        <f t="shared" si="4"/>
        <v>65.19434628975264</v>
      </c>
      <c r="K164" s="45"/>
    </row>
    <row r="165" spans="1:11" s="2" customFormat="1" ht="15.75">
      <c r="A165" s="11" t="s">
        <v>46</v>
      </c>
      <c r="B165" s="4"/>
      <c r="C165" s="4" t="s">
        <v>47</v>
      </c>
      <c r="D165" s="53"/>
      <c r="E165" s="4"/>
      <c r="F165" s="6"/>
      <c r="G165" s="77">
        <f>SUM(G166+G170+G176)</f>
        <v>165</v>
      </c>
      <c r="H165" s="77">
        <f>SUM(H166+H170+H176)</f>
        <v>411</v>
      </c>
      <c r="I165" s="77">
        <f>SUM(I166+I170+I176)</f>
        <v>369</v>
      </c>
      <c r="J165" s="264">
        <f t="shared" si="4"/>
        <v>89.78102189781022</v>
      </c>
      <c r="K165" s="34"/>
    </row>
    <row r="166" spans="1:11" s="55" customFormat="1" ht="15.75">
      <c r="A166" s="9"/>
      <c r="B166" s="8" t="s">
        <v>50</v>
      </c>
      <c r="C166" s="8"/>
      <c r="D166" s="8" t="s">
        <v>3</v>
      </c>
      <c r="E166" s="9"/>
      <c r="F166" s="9"/>
      <c r="G166" s="200">
        <f>SUM(G167)</f>
        <v>0</v>
      </c>
      <c r="H166" s="200">
        <f>SUM(H167)</f>
        <v>0</v>
      </c>
      <c r="I166" s="200">
        <f>SUM(I167)</f>
        <v>0</v>
      </c>
      <c r="J166" s="264">
        <v>0</v>
      </c>
      <c r="K166" s="54"/>
    </row>
    <row r="167" spans="1:11" s="2" customFormat="1" ht="15.75">
      <c r="A167" s="5"/>
      <c r="B167" s="6"/>
      <c r="C167" s="6" t="s">
        <v>53</v>
      </c>
      <c r="D167" s="6" t="s">
        <v>54</v>
      </c>
      <c r="E167" s="6"/>
      <c r="F167" s="6"/>
      <c r="G167" s="18">
        <v>0</v>
      </c>
      <c r="H167" s="18">
        <v>0</v>
      </c>
      <c r="I167" s="18">
        <v>0</v>
      </c>
      <c r="J167" s="264">
        <v>0</v>
      </c>
      <c r="K167" s="34"/>
    </row>
    <row r="168" spans="1:11" s="2" customFormat="1" ht="15.75">
      <c r="A168" s="11"/>
      <c r="B168" s="4"/>
      <c r="C168" s="4"/>
      <c r="D168" s="53"/>
      <c r="E168" s="6" t="s">
        <v>57</v>
      </c>
      <c r="F168" s="6"/>
      <c r="G168" s="18">
        <v>0</v>
      </c>
      <c r="H168" s="18">
        <v>0</v>
      </c>
      <c r="I168" s="18">
        <v>0</v>
      </c>
      <c r="J168" s="264">
        <v>0</v>
      </c>
      <c r="K168" s="34"/>
    </row>
    <row r="169" spans="1:11" s="2" customFormat="1" ht="15.75">
      <c r="A169" s="11"/>
      <c r="B169" s="4"/>
      <c r="C169" s="4"/>
      <c r="D169" s="53"/>
      <c r="E169" s="6" t="s">
        <v>15</v>
      </c>
      <c r="F169" s="6"/>
      <c r="G169" s="18">
        <v>0</v>
      </c>
      <c r="H169" s="18">
        <v>0</v>
      </c>
      <c r="I169" s="18">
        <v>0</v>
      </c>
      <c r="J169" s="264">
        <v>0</v>
      </c>
      <c r="K169" s="34"/>
    </row>
    <row r="170" spans="1:11" s="55" customFormat="1" ht="15.75">
      <c r="A170" s="9"/>
      <c r="B170" s="8" t="s">
        <v>67</v>
      </c>
      <c r="C170" s="8"/>
      <c r="D170" s="8" t="s">
        <v>68</v>
      </c>
      <c r="E170" s="8"/>
      <c r="F170" s="8"/>
      <c r="G170" s="200">
        <f>SUM(G171)</f>
        <v>130</v>
      </c>
      <c r="H170" s="200">
        <f>SUM(H171)</f>
        <v>368</v>
      </c>
      <c r="I170" s="200">
        <f>SUM(I171)</f>
        <v>293</v>
      </c>
      <c r="J170" s="264">
        <f t="shared" si="4"/>
        <v>79.61956521739131</v>
      </c>
      <c r="K170" s="54"/>
    </row>
    <row r="171" spans="1:11" s="2" customFormat="1" ht="15.75">
      <c r="A171" s="5"/>
      <c r="B171" s="6"/>
      <c r="C171" s="6" t="s">
        <v>69</v>
      </c>
      <c r="D171" s="6" t="s">
        <v>70</v>
      </c>
      <c r="E171" s="6"/>
      <c r="F171" s="6"/>
      <c r="G171" s="18">
        <f>SUM(G172:G175)</f>
        <v>130</v>
      </c>
      <c r="H171" s="18">
        <f>SUM(H172:H175)</f>
        <v>368</v>
      </c>
      <c r="I171" s="18">
        <f>SUM(I172:I175)</f>
        <v>293</v>
      </c>
      <c r="J171" s="264">
        <f t="shared" si="4"/>
        <v>79.61956521739131</v>
      </c>
      <c r="K171" s="34"/>
    </row>
    <row r="172" spans="1:11" s="2" customFormat="1" ht="15.75">
      <c r="A172" s="5"/>
      <c r="B172" s="6"/>
      <c r="C172" s="6"/>
      <c r="D172" s="6"/>
      <c r="E172" s="6" t="s">
        <v>71</v>
      </c>
      <c r="F172" s="6"/>
      <c r="G172" s="18">
        <v>80</v>
      </c>
      <c r="H172" s="18">
        <v>80</v>
      </c>
      <c r="I172" s="18">
        <v>39</v>
      </c>
      <c r="J172" s="264">
        <f t="shared" si="4"/>
        <v>48.75</v>
      </c>
      <c r="K172" s="34"/>
    </row>
    <row r="173" spans="1:11" s="2" customFormat="1" ht="15.75">
      <c r="A173" s="5"/>
      <c r="B173" s="6"/>
      <c r="C173" s="6"/>
      <c r="D173" s="6"/>
      <c r="E173" s="6" t="s">
        <v>72</v>
      </c>
      <c r="F173" s="6"/>
      <c r="G173" s="18">
        <v>0</v>
      </c>
      <c r="H173" s="18">
        <v>0</v>
      </c>
      <c r="I173" s="18">
        <v>0</v>
      </c>
      <c r="J173" s="264">
        <v>0</v>
      </c>
      <c r="K173" s="34"/>
    </row>
    <row r="174" spans="1:11" s="2" customFormat="1" ht="15.75">
      <c r="A174" s="5"/>
      <c r="B174" s="6"/>
      <c r="C174" s="6"/>
      <c r="D174" s="6"/>
      <c r="E174" s="6" t="s">
        <v>420</v>
      </c>
      <c r="F174" s="6"/>
      <c r="G174" s="18">
        <v>0</v>
      </c>
      <c r="H174" s="18">
        <v>238</v>
      </c>
      <c r="I174" s="18">
        <v>238</v>
      </c>
      <c r="J174" s="264">
        <v>0</v>
      </c>
      <c r="K174" s="34"/>
    </row>
    <row r="175" spans="1:11" s="2" customFormat="1" ht="15.75">
      <c r="A175" s="5"/>
      <c r="B175" s="6"/>
      <c r="C175" s="6"/>
      <c r="D175" s="6"/>
      <c r="E175" s="6" t="s">
        <v>5</v>
      </c>
      <c r="F175" s="6"/>
      <c r="G175" s="18">
        <v>50</v>
      </c>
      <c r="H175" s="18">
        <v>50</v>
      </c>
      <c r="I175" s="18">
        <v>16</v>
      </c>
      <c r="J175" s="264">
        <f t="shared" si="4"/>
        <v>32</v>
      </c>
      <c r="K175" s="34"/>
    </row>
    <row r="176" spans="1:11" s="55" customFormat="1" ht="15.75">
      <c r="A176" s="9"/>
      <c r="B176" s="8" t="s">
        <v>86</v>
      </c>
      <c r="C176" s="8"/>
      <c r="D176" s="8" t="s">
        <v>87</v>
      </c>
      <c r="E176" s="8"/>
      <c r="F176" s="8"/>
      <c r="G176" s="200">
        <f>SUM(G177)</f>
        <v>35</v>
      </c>
      <c r="H176" s="200">
        <f>SUM(H177)</f>
        <v>43</v>
      </c>
      <c r="I176" s="200">
        <f>SUM(I177)</f>
        <v>76</v>
      </c>
      <c r="J176" s="264">
        <f t="shared" si="4"/>
        <v>176.74418604651163</v>
      </c>
      <c r="K176" s="54"/>
    </row>
    <row r="177" spans="1:11" s="2" customFormat="1" ht="15.75">
      <c r="A177" s="5"/>
      <c r="B177" s="6"/>
      <c r="C177" s="6" t="s">
        <v>88</v>
      </c>
      <c r="D177" s="6" t="s">
        <v>89</v>
      </c>
      <c r="E177" s="6"/>
      <c r="F177" s="6"/>
      <c r="G177" s="18">
        <v>35</v>
      </c>
      <c r="H177" s="18">
        <v>43</v>
      </c>
      <c r="I177" s="18">
        <v>76</v>
      </c>
      <c r="J177" s="264">
        <f t="shared" si="4"/>
        <v>176.74418604651163</v>
      </c>
      <c r="K177" s="34"/>
    </row>
    <row r="178" spans="1:11" s="2" customFormat="1" ht="15.75">
      <c r="A178" s="11" t="s">
        <v>127</v>
      </c>
      <c r="B178" s="4"/>
      <c r="C178" s="4" t="s">
        <v>128</v>
      </c>
      <c r="D178" s="4"/>
      <c r="E178" s="59"/>
      <c r="F178" s="7"/>
      <c r="G178" s="237">
        <f>SUM(G179:G181)</f>
        <v>155</v>
      </c>
      <c r="H178" s="237">
        <f>SUM(H179:H181)</f>
        <v>155</v>
      </c>
      <c r="I178" s="237">
        <f>SUM(I179:I181)</f>
        <v>0</v>
      </c>
      <c r="J178" s="264">
        <f t="shared" si="4"/>
        <v>0</v>
      </c>
      <c r="K178" s="34"/>
    </row>
    <row r="179" spans="1:11" s="2" customFormat="1" ht="15.75">
      <c r="A179" s="5"/>
      <c r="B179" s="6" t="s">
        <v>129</v>
      </c>
      <c r="C179" s="6"/>
      <c r="D179" s="6" t="s">
        <v>130</v>
      </c>
      <c r="E179" s="7"/>
      <c r="F179" s="7"/>
      <c r="G179" s="240">
        <v>0</v>
      </c>
      <c r="H179" s="240">
        <v>0</v>
      </c>
      <c r="I179" s="240">
        <v>0</v>
      </c>
      <c r="J179" s="264">
        <v>0</v>
      </c>
      <c r="K179" s="34"/>
    </row>
    <row r="180" spans="1:11" s="2" customFormat="1" ht="15.75">
      <c r="A180" s="5"/>
      <c r="B180" s="6" t="s">
        <v>357</v>
      </c>
      <c r="C180" s="6"/>
      <c r="D180" s="6" t="s">
        <v>358</v>
      </c>
      <c r="E180" s="7"/>
      <c r="F180" s="7"/>
      <c r="G180" s="240">
        <v>122</v>
      </c>
      <c r="H180" s="240">
        <v>122</v>
      </c>
      <c r="I180" s="240">
        <v>0</v>
      </c>
      <c r="J180" s="264">
        <f t="shared" si="4"/>
        <v>0</v>
      </c>
      <c r="K180" s="34"/>
    </row>
    <row r="181" spans="1:11" s="2" customFormat="1" ht="15.75">
      <c r="A181" s="5"/>
      <c r="B181" s="6" t="s">
        <v>131</v>
      </c>
      <c r="C181" s="6"/>
      <c r="D181" s="6" t="s">
        <v>132</v>
      </c>
      <c r="E181" s="7"/>
      <c r="F181" s="7"/>
      <c r="G181" s="240">
        <v>33</v>
      </c>
      <c r="H181" s="240">
        <v>33</v>
      </c>
      <c r="I181" s="240">
        <v>0</v>
      </c>
      <c r="J181" s="264">
        <f t="shared" si="4"/>
        <v>0</v>
      </c>
      <c r="K181" s="34"/>
    </row>
    <row r="182" spans="1:11" s="2" customFormat="1" ht="15.75">
      <c r="A182" s="5"/>
      <c r="B182" s="6"/>
      <c r="C182" s="6"/>
      <c r="D182" s="6"/>
      <c r="E182" s="7"/>
      <c r="F182" s="7"/>
      <c r="G182" s="74"/>
      <c r="H182" s="74"/>
      <c r="I182" s="74"/>
      <c r="J182" s="264"/>
      <c r="K182" s="34"/>
    </row>
    <row r="183" spans="1:11" s="2" customFormat="1" ht="15.75">
      <c r="A183" s="5"/>
      <c r="B183" s="6"/>
      <c r="C183" s="6"/>
      <c r="D183" s="6"/>
      <c r="E183" s="6"/>
      <c r="F183" s="6"/>
      <c r="G183" s="18"/>
      <c r="H183" s="18"/>
      <c r="I183" s="36"/>
      <c r="J183" s="264"/>
      <c r="K183" s="34"/>
    </row>
    <row r="184" spans="1:11" s="13" customFormat="1" ht="15.75">
      <c r="A184" s="221" t="s">
        <v>224</v>
      </c>
      <c r="B184" s="225"/>
      <c r="C184" s="225"/>
      <c r="D184" s="225"/>
      <c r="E184" s="225"/>
      <c r="F184" s="225"/>
      <c r="G184" s="226">
        <f>SUM(G185+G191)</f>
        <v>19795</v>
      </c>
      <c r="H184" s="226">
        <f>SUM(H185+H191)</f>
        <v>13369</v>
      </c>
      <c r="I184" s="226">
        <f>SUM(I185+I191)</f>
        <v>4206</v>
      </c>
      <c r="J184" s="264">
        <f t="shared" si="4"/>
        <v>31.4608422469893</v>
      </c>
      <c r="K184" s="45"/>
    </row>
    <row r="185" spans="1:11" s="2" customFormat="1" ht="15.75">
      <c r="A185" s="11" t="s">
        <v>46</v>
      </c>
      <c r="B185" s="4"/>
      <c r="C185" s="4" t="s">
        <v>47</v>
      </c>
      <c r="D185" s="53"/>
      <c r="E185" s="4"/>
      <c r="F185" s="6"/>
      <c r="G185" s="77">
        <f>SUM(G186+G189)</f>
        <v>6350</v>
      </c>
      <c r="H185" s="77">
        <f>SUM(H186+H189)</f>
        <v>5287</v>
      </c>
      <c r="I185" s="77">
        <f>SUM(I186+I189)</f>
        <v>4206</v>
      </c>
      <c r="J185" s="264">
        <f t="shared" si="4"/>
        <v>79.55362209192359</v>
      </c>
      <c r="K185" s="34"/>
    </row>
    <row r="186" spans="1:11" s="55" customFormat="1" ht="15.75">
      <c r="A186" s="9"/>
      <c r="B186" s="8" t="s">
        <v>67</v>
      </c>
      <c r="C186" s="8"/>
      <c r="D186" s="8" t="s">
        <v>68</v>
      </c>
      <c r="E186" s="8"/>
      <c r="F186" s="8"/>
      <c r="G186" s="200">
        <f>SUM(G187)</f>
        <v>5000</v>
      </c>
      <c r="H186" s="200">
        <f>SUM(H187)</f>
        <v>3937</v>
      </c>
      <c r="I186" s="200">
        <f>SUM(I187)</f>
        <v>3312</v>
      </c>
      <c r="J186" s="264">
        <f t="shared" si="4"/>
        <v>84.1249682499365</v>
      </c>
      <c r="K186" s="54"/>
    </row>
    <row r="187" spans="1:11" s="2" customFormat="1" ht="15.75">
      <c r="A187" s="5"/>
      <c r="B187" s="6"/>
      <c r="C187" s="6" t="s">
        <v>69</v>
      </c>
      <c r="D187" s="6" t="s">
        <v>70</v>
      </c>
      <c r="E187" s="6"/>
      <c r="F187" s="6"/>
      <c r="G187" s="18">
        <f>SUM(G188:G188)</f>
        <v>5000</v>
      </c>
      <c r="H187" s="18">
        <f>SUM(H188:H188)</f>
        <v>3937</v>
      </c>
      <c r="I187" s="18">
        <f>SUM(I188:I188)</f>
        <v>3312</v>
      </c>
      <c r="J187" s="264">
        <f t="shared" si="4"/>
        <v>84.1249682499365</v>
      </c>
      <c r="K187" s="34"/>
    </row>
    <row r="188" spans="1:11" s="2" customFormat="1" ht="15.75">
      <c r="A188" s="5"/>
      <c r="B188" s="6"/>
      <c r="C188" s="6"/>
      <c r="D188" s="6"/>
      <c r="E188" s="6" t="s">
        <v>71</v>
      </c>
      <c r="F188" s="6"/>
      <c r="G188" s="18">
        <v>5000</v>
      </c>
      <c r="H188" s="18">
        <v>3937</v>
      </c>
      <c r="I188" s="18">
        <v>3312</v>
      </c>
      <c r="J188" s="264">
        <f t="shared" si="4"/>
        <v>84.1249682499365</v>
      </c>
      <c r="K188" s="34"/>
    </row>
    <row r="189" spans="1:11" s="55" customFormat="1" ht="15.75">
      <c r="A189" s="9"/>
      <c r="B189" s="8" t="s">
        <v>86</v>
      </c>
      <c r="C189" s="8"/>
      <c r="D189" s="8" t="s">
        <v>87</v>
      </c>
      <c r="E189" s="8"/>
      <c r="F189" s="8"/>
      <c r="G189" s="200">
        <f>SUM(G190)</f>
        <v>1350</v>
      </c>
      <c r="H189" s="200">
        <f>SUM(H190)</f>
        <v>1350</v>
      </c>
      <c r="I189" s="200">
        <f>SUM(I190)</f>
        <v>894</v>
      </c>
      <c r="J189" s="264">
        <f t="shared" si="4"/>
        <v>66.22222222222223</v>
      </c>
      <c r="K189" s="54"/>
    </row>
    <row r="190" spans="1:11" s="2" customFormat="1" ht="15.75">
      <c r="A190" s="5"/>
      <c r="B190" s="6"/>
      <c r="C190" s="6" t="s">
        <v>88</v>
      </c>
      <c r="D190" s="6" t="s">
        <v>89</v>
      </c>
      <c r="E190" s="6"/>
      <c r="F190" s="6"/>
      <c r="G190" s="18">
        <v>1350</v>
      </c>
      <c r="H190" s="18">
        <v>1350</v>
      </c>
      <c r="I190" s="18">
        <v>894</v>
      </c>
      <c r="J190" s="264">
        <f t="shared" si="4"/>
        <v>66.22222222222223</v>
      </c>
      <c r="K190" s="34"/>
    </row>
    <row r="191" spans="1:11" s="2" customFormat="1" ht="15.75">
      <c r="A191" s="11" t="s">
        <v>127</v>
      </c>
      <c r="B191" s="4"/>
      <c r="C191" s="4" t="s">
        <v>128</v>
      </c>
      <c r="D191" s="4"/>
      <c r="E191" s="59"/>
      <c r="F191" s="7"/>
      <c r="G191" s="237">
        <f>SUM(G192:G194)</f>
        <v>13445</v>
      </c>
      <c r="H191" s="237">
        <f>SUM(H192:H194)</f>
        <v>8082</v>
      </c>
      <c r="I191" s="237">
        <f>SUM(I192:I194)</f>
        <v>0</v>
      </c>
      <c r="J191" s="264">
        <f t="shared" si="4"/>
        <v>0</v>
      </c>
      <c r="K191" s="34"/>
    </row>
    <row r="192" spans="1:11" s="2" customFormat="1" ht="15.75">
      <c r="A192" s="5"/>
      <c r="B192" s="6" t="s">
        <v>129</v>
      </c>
      <c r="C192" s="6"/>
      <c r="D192" s="6" t="s">
        <v>130</v>
      </c>
      <c r="E192" s="7"/>
      <c r="F192" s="7"/>
      <c r="G192" s="240">
        <v>10587</v>
      </c>
      <c r="H192" s="240">
        <v>5224</v>
      </c>
      <c r="I192" s="240">
        <v>0</v>
      </c>
      <c r="J192" s="264">
        <f t="shared" si="4"/>
        <v>0</v>
      </c>
      <c r="K192" s="34"/>
    </row>
    <row r="193" spans="1:11" s="2" customFormat="1" ht="15.75">
      <c r="A193" s="5"/>
      <c r="B193" s="6" t="s">
        <v>357</v>
      </c>
      <c r="C193" s="6"/>
      <c r="D193" s="6" t="s">
        <v>358</v>
      </c>
      <c r="E193" s="7"/>
      <c r="F193" s="7"/>
      <c r="G193" s="240">
        <v>0</v>
      </c>
      <c r="H193" s="240">
        <v>0</v>
      </c>
      <c r="I193" s="240">
        <v>0</v>
      </c>
      <c r="J193" s="264">
        <v>0</v>
      </c>
      <c r="K193" s="34"/>
    </row>
    <row r="194" spans="1:11" s="2" customFormat="1" ht="15.75">
      <c r="A194" s="5"/>
      <c r="B194" s="6" t="s">
        <v>131</v>
      </c>
      <c r="C194" s="6"/>
      <c r="D194" s="6" t="s">
        <v>132</v>
      </c>
      <c r="E194" s="7"/>
      <c r="F194" s="7"/>
      <c r="G194" s="240">
        <v>2858</v>
      </c>
      <c r="H194" s="240">
        <v>2858</v>
      </c>
      <c r="I194" s="240">
        <v>0</v>
      </c>
      <c r="J194" s="264">
        <f t="shared" si="4"/>
        <v>0</v>
      </c>
      <c r="K194" s="34"/>
    </row>
    <row r="195" spans="1:11" s="2" customFormat="1" ht="15.75">
      <c r="A195" s="5"/>
      <c r="B195" s="6"/>
      <c r="C195" s="6"/>
      <c r="D195" s="6"/>
      <c r="E195" s="7"/>
      <c r="F195" s="7"/>
      <c r="G195" s="240"/>
      <c r="H195" s="240"/>
      <c r="I195" s="240"/>
      <c r="J195" s="264"/>
      <c r="K195" s="34"/>
    </row>
    <row r="196" spans="1:11" s="13" customFormat="1" ht="15.75">
      <c r="A196" s="11"/>
      <c r="B196" s="4"/>
      <c r="C196" s="4"/>
      <c r="D196" s="4"/>
      <c r="E196" s="4"/>
      <c r="F196" s="4"/>
      <c r="G196" s="20"/>
      <c r="H196" s="20"/>
      <c r="I196" s="43"/>
      <c r="J196" s="264"/>
      <c r="K196" s="45"/>
    </row>
    <row r="197" spans="1:11" s="13" customFormat="1" ht="15.75">
      <c r="A197" s="221" t="s">
        <v>225</v>
      </c>
      <c r="B197" s="225"/>
      <c r="C197" s="225"/>
      <c r="D197" s="225"/>
      <c r="E197" s="225"/>
      <c r="F197" s="225"/>
      <c r="G197" s="226">
        <f>SUM(G198+G219)</f>
        <v>625</v>
      </c>
      <c r="H197" s="226">
        <f>SUM(H198+H219)</f>
        <v>625</v>
      </c>
      <c r="I197" s="226">
        <f>SUM(I198+I219)</f>
        <v>315</v>
      </c>
      <c r="J197" s="264">
        <f t="shared" si="4"/>
        <v>50.4</v>
      </c>
      <c r="K197" s="45"/>
    </row>
    <row r="198" spans="1:11" s="2" customFormat="1" ht="15.75">
      <c r="A198" s="11" t="s">
        <v>46</v>
      </c>
      <c r="B198" s="4"/>
      <c r="C198" s="4" t="s">
        <v>47</v>
      </c>
      <c r="D198" s="53"/>
      <c r="E198" s="4"/>
      <c r="F198" s="6"/>
      <c r="G198" s="77">
        <f>SUM(G199+G205+G210+G217)</f>
        <v>250</v>
      </c>
      <c r="H198" s="77">
        <f>SUM(H199+H205+H210+H217)</f>
        <v>250</v>
      </c>
      <c r="I198" s="77">
        <f>SUM(I199+I205+I210+I217)</f>
        <v>67</v>
      </c>
      <c r="J198" s="264">
        <f t="shared" si="4"/>
        <v>26.8</v>
      </c>
      <c r="K198" s="34"/>
    </row>
    <row r="199" spans="1:11" s="55" customFormat="1" ht="15.75">
      <c r="A199" s="9"/>
      <c r="B199" s="8" t="s">
        <v>50</v>
      </c>
      <c r="C199" s="8"/>
      <c r="D199" s="8" t="s">
        <v>3</v>
      </c>
      <c r="E199" s="9"/>
      <c r="F199" s="9"/>
      <c r="G199" s="200">
        <f>SUM(G200+G202)</f>
        <v>20</v>
      </c>
      <c r="H199" s="200">
        <f>SUM(H200+H202)</f>
        <v>20</v>
      </c>
      <c r="I199" s="200">
        <f>SUM(I200+I202)</f>
        <v>0</v>
      </c>
      <c r="J199" s="264">
        <f t="shared" si="4"/>
        <v>0</v>
      </c>
      <c r="K199" s="54"/>
    </row>
    <row r="200" spans="1:11" s="55" customFormat="1" ht="15.75">
      <c r="A200" s="9"/>
      <c r="B200" s="8"/>
      <c r="C200" s="8" t="s">
        <v>51</v>
      </c>
      <c r="D200" s="8" t="s">
        <v>52</v>
      </c>
      <c r="E200" s="9"/>
      <c r="F200" s="9"/>
      <c r="G200" s="19">
        <f>SUM(G201)</f>
        <v>20</v>
      </c>
      <c r="H200" s="19">
        <f>SUM(H201)</f>
        <v>20</v>
      </c>
      <c r="I200" s="19">
        <f>SUM(I201)</f>
        <v>0</v>
      </c>
      <c r="J200" s="264">
        <f t="shared" si="4"/>
        <v>0</v>
      </c>
      <c r="K200" s="54"/>
    </row>
    <row r="201" spans="1:11" s="55" customFormat="1" ht="15.75">
      <c r="A201" s="9"/>
      <c r="B201" s="8"/>
      <c r="C201" s="8"/>
      <c r="D201" s="8"/>
      <c r="E201" s="9" t="s">
        <v>316</v>
      </c>
      <c r="F201" s="9"/>
      <c r="G201" s="19">
        <v>20</v>
      </c>
      <c r="H201" s="19">
        <v>20</v>
      </c>
      <c r="I201" s="19">
        <v>0</v>
      </c>
      <c r="J201" s="264">
        <f t="shared" si="4"/>
        <v>0</v>
      </c>
      <c r="K201" s="54"/>
    </row>
    <row r="202" spans="1:11" s="2" customFormat="1" ht="15.75">
      <c r="A202" s="5"/>
      <c r="B202" s="6"/>
      <c r="C202" s="6" t="s">
        <v>53</v>
      </c>
      <c r="D202" s="6" t="s">
        <v>54</v>
      </c>
      <c r="E202" s="6"/>
      <c r="F202" s="6"/>
      <c r="G202" s="18">
        <f>SUM(G203:G204)</f>
        <v>0</v>
      </c>
      <c r="H202" s="18">
        <f>SUM(H203:H204)</f>
        <v>0</v>
      </c>
      <c r="I202" s="18">
        <f>SUM(I203:I204)</f>
        <v>0</v>
      </c>
      <c r="J202" s="264">
        <v>0</v>
      </c>
      <c r="K202" s="34"/>
    </row>
    <row r="203" spans="1:11" s="2" customFormat="1" ht="15.75">
      <c r="A203" s="5"/>
      <c r="B203" s="6"/>
      <c r="C203" s="6"/>
      <c r="D203" s="6"/>
      <c r="E203" s="6" t="s">
        <v>220</v>
      </c>
      <c r="F203" s="6"/>
      <c r="G203" s="18">
        <v>0</v>
      </c>
      <c r="H203" s="18">
        <v>0</v>
      </c>
      <c r="I203" s="18">
        <v>0</v>
      </c>
      <c r="J203" s="264">
        <v>0</v>
      </c>
      <c r="K203" s="34"/>
    </row>
    <row r="204" spans="1:11" s="2" customFormat="1" ht="15.75">
      <c r="A204" s="11"/>
      <c r="B204" s="4"/>
      <c r="C204" s="4"/>
      <c r="D204" s="53"/>
      <c r="E204" s="6" t="s">
        <v>15</v>
      </c>
      <c r="F204" s="6"/>
      <c r="G204" s="18">
        <v>0</v>
      </c>
      <c r="H204" s="18">
        <v>0</v>
      </c>
      <c r="I204" s="18">
        <v>0</v>
      </c>
      <c r="J204" s="264">
        <v>0</v>
      </c>
      <c r="K204" s="34"/>
    </row>
    <row r="205" spans="1:11" s="55" customFormat="1" ht="15.75">
      <c r="A205" s="9"/>
      <c r="B205" s="8" t="s">
        <v>61</v>
      </c>
      <c r="C205" s="8"/>
      <c r="D205" s="8" t="s">
        <v>62</v>
      </c>
      <c r="E205" s="8"/>
      <c r="F205" s="8"/>
      <c r="G205" s="200">
        <f>SUM(G206+G208)</f>
        <v>40</v>
      </c>
      <c r="H205" s="200">
        <f>SUM(H206+H208)</f>
        <v>40</v>
      </c>
      <c r="I205" s="200">
        <f>SUM(I206+I208)</f>
        <v>35</v>
      </c>
      <c r="J205" s="264">
        <f t="shared" si="4"/>
        <v>87.5</v>
      </c>
      <c r="K205" s="54"/>
    </row>
    <row r="206" spans="1:11" s="55" customFormat="1" ht="15.75">
      <c r="A206" s="9"/>
      <c r="B206" s="8"/>
      <c r="C206" s="8" t="s">
        <v>63</v>
      </c>
      <c r="D206" s="8" t="s">
        <v>64</v>
      </c>
      <c r="E206" s="8"/>
      <c r="F206" s="8"/>
      <c r="G206" s="19">
        <f>SUM(G207)</f>
        <v>20</v>
      </c>
      <c r="H206" s="19">
        <f>SUM(H207)</f>
        <v>20</v>
      </c>
      <c r="I206" s="19">
        <f>SUM(I207)</f>
        <v>19</v>
      </c>
      <c r="J206" s="264">
        <f t="shared" si="4"/>
        <v>95</v>
      </c>
      <c r="K206" s="54"/>
    </row>
    <row r="207" spans="1:11" s="55" customFormat="1" ht="15.75">
      <c r="A207" s="9"/>
      <c r="B207" s="8"/>
      <c r="C207" s="8"/>
      <c r="D207" s="8"/>
      <c r="E207" s="8" t="s">
        <v>405</v>
      </c>
      <c r="F207" s="8"/>
      <c r="G207" s="19">
        <v>20</v>
      </c>
      <c r="H207" s="19">
        <v>20</v>
      </c>
      <c r="I207" s="19">
        <v>19</v>
      </c>
      <c r="J207" s="264">
        <f t="shared" si="4"/>
        <v>95</v>
      </c>
      <c r="K207" s="54"/>
    </row>
    <row r="208" spans="1:11" s="2" customFormat="1" ht="15.75">
      <c r="A208" s="5"/>
      <c r="B208" s="6"/>
      <c r="C208" s="6" t="s">
        <v>65</v>
      </c>
      <c r="D208" s="6" t="s">
        <v>66</v>
      </c>
      <c r="E208" s="6"/>
      <c r="F208" s="6"/>
      <c r="G208" s="18">
        <f>SUM(G209)</f>
        <v>20</v>
      </c>
      <c r="H208" s="18">
        <f>SUM(H209)</f>
        <v>20</v>
      </c>
      <c r="I208" s="18">
        <f>SUM(I209)</f>
        <v>16</v>
      </c>
      <c r="J208" s="264">
        <f t="shared" si="4"/>
        <v>80</v>
      </c>
      <c r="K208" s="34"/>
    </row>
    <row r="209" spans="1:11" s="2" customFormat="1" ht="15.75">
      <c r="A209" s="5"/>
      <c r="B209" s="6"/>
      <c r="C209" s="6"/>
      <c r="D209" s="6"/>
      <c r="E209" s="6" t="s">
        <v>4</v>
      </c>
      <c r="F209" s="6"/>
      <c r="G209" s="18">
        <v>20</v>
      </c>
      <c r="H209" s="18">
        <v>20</v>
      </c>
      <c r="I209" s="18">
        <v>16</v>
      </c>
      <c r="J209" s="264">
        <f t="shared" si="4"/>
        <v>80</v>
      </c>
      <c r="K209" s="34"/>
    </row>
    <row r="210" spans="1:11" s="55" customFormat="1" ht="15.75">
      <c r="A210" s="9"/>
      <c r="B210" s="8" t="s">
        <v>67</v>
      </c>
      <c r="C210" s="8"/>
      <c r="D210" s="8" t="s">
        <v>68</v>
      </c>
      <c r="E210" s="8"/>
      <c r="F210" s="8"/>
      <c r="G210" s="200">
        <f>SUM(G211+G215)</f>
        <v>140</v>
      </c>
      <c r="H210" s="200">
        <f>SUM(H211+H215)</f>
        <v>140</v>
      </c>
      <c r="I210" s="200">
        <f>SUM(I211+I215)</f>
        <v>18</v>
      </c>
      <c r="J210" s="264">
        <f t="shared" si="4"/>
        <v>12.857142857142856</v>
      </c>
      <c r="K210" s="54"/>
    </row>
    <row r="211" spans="1:11" s="2" customFormat="1" ht="15.75">
      <c r="A211" s="5"/>
      <c r="B211" s="6"/>
      <c r="C211" s="6" t="s">
        <v>69</v>
      </c>
      <c r="D211" s="6" t="s">
        <v>70</v>
      </c>
      <c r="E211" s="6"/>
      <c r="F211" s="6"/>
      <c r="G211" s="18">
        <f>SUM(G212:G214)</f>
        <v>140</v>
      </c>
      <c r="H211" s="18">
        <f>SUM(H212:H214)</f>
        <v>140</v>
      </c>
      <c r="I211" s="18">
        <f>SUM(I212:I214)</f>
        <v>18</v>
      </c>
      <c r="J211" s="264">
        <f t="shared" si="4"/>
        <v>12.857142857142856</v>
      </c>
      <c r="K211" s="34"/>
    </row>
    <row r="212" spans="1:11" s="2" customFormat="1" ht="15.75">
      <c r="A212" s="5"/>
      <c r="B212" s="6"/>
      <c r="C212" s="6"/>
      <c r="D212" s="6"/>
      <c r="E212" s="6" t="s">
        <v>71</v>
      </c>
      <c r="F212" s="6"/>
      <c r="G212" s="18">
        <v>50</v>
      </c>
      <c r="H212" s="18">
        <v>50</v>
      </c>
      <c r="I212" s="18">
        <v>18</v>
      </c>
      <c r="J212" s="264">
        <f t="shared" si="4"/>
        <v>36</v>
      </c>
      <c r="K212" s="34"/>
    </row>
    <row r="213" spans="1:11" s="2" customFormat="1" ht="15.75">
      <c r="A213" s="5"/>
      <c r="B213" s="6"/>
      <c r="C213" s="6"/>
      <c r="D213" s="6"/>
      <c r="E213" s="6" t="s">
        <v>72</v>
      </c>
      <c r="F213" s="6"/>
      <c r="G213" s="18">
        <v>40</v>
      </c>
      <c r="H213" s="18">
        <v>40</v>
      </c>
      <c r="I213" s="18">
        <v>0</v>
      </c>
      <c r="J213" s="264">
        <f t="shared" si="4"/>
        <v>0</v>
      </c>
      <c r="K213" s="34"/>
    </row>
    <row r="214" spans="1:11" s="2" customFormat="1" ht="15.75">
      <c r="A214" s="5"/>
      <c r="B214" s="6"/>
      <c r="C214" s="6"/>
      <c r="D214" s="6"/>
      <c r="E214" s="6" t="s">
        <v>5</v>
      </c>
      <c r="F214" s="6"/>
      <c r="G214" s="18">
        <v>50</v>
      </c>
      <c r="H214" s="18">
        <v>50</v>
      </c>
      <c r="I214" s="18">
        <v>0</v>
      </c>
      <c r="J214" s="264">
        <f t="shared" si="4"/>
        <v>0</v>
      </c>
      <c r="K214" s="34"/>
    </row>
    <row r="215" spans="1:11" s="2" customFormat="1" ht="15.75">
      <c r="A215" s="5"/>
      <c r="B215" s="6"/>
      <c r="C215" s="6" t="s">
        <v>75</v>
      </c>
      <c r="D215" s="6" t="s">
        <v>76</v>
      </c>
      <c r="E215" s="6"/>
      <c r="F215" s="6"/>
      <c r="G215" s="18">
        <f>SUM(G216:G216)</f>
        <v>0</v>
      </c>
      <c r="H215" s="18">
        <v>0</v>
      </c>
      <c r="I215" s="18">
        <f>SUM(I216:I216)</f>
        <v>0</v>
      </c>
      <c r="J215" s="264">
        <v>0</v>
      </c>
      <c r="K215" s="34"/>
    </row>
    <row r="216" spans="1:11" s="2" customFormat="1" ht="15.75">
      <c r="A216" s="5"/>
      <c r="B216" s="6"/>
      <c r="C216" s="6"/>
      <c r="D216" s="6"/>
      <c r="E216" s="6" t="s">
        <v>77</v>
      </c>
      <c r="F216" s="6"/>
      <c r="G216" s="18">
        <v>0</v>
      </c>
      <c r="H216" s="18">
        <v>0</v>
      </c>
      <c r="I216" s="18">
        <v>0</v>
      </c>
      <c r="J216" s="264">
        <v>0</v>
      </c>
      <c r="K216" s="34"/>
    </row>
    <row r="217" spans="1:11" s="55" customFormat="1" ht="15.75">
      <c r="A217" s="9"/>
      <c r="B217" s="8" t="s">
        <v>86</v>
      </c>
      <c r="C217" s="8"/>
      <c r="D217" s="8" t="s">
        <v>87</v>
      </c>
      <c r="E217" s="8"/>
      <c r="F217" s="8"/>
      <c r="G217" s="200">
        <f>SUM(G218)</f>
        <v>50</v>
      </c>
      <c r="H217" s="200">
        <f>SUM(H218)</f>
        <v>50</v>
      </c>
      <c r="I217" s="200">
        <f>SUM(I218)</f>
        <v>14</v>
      </c>
      <c r="J217" s="264">
        <f t="shared" si="4"/>
        <v>28.000000000000004</v>
      </c>
      <c r="K217" s="54"/>
    </row>
    <row r="218" spans="1:11" s="2" customFormat="1" ht="15.75">
      <c r="A218" s="5"/>
      <c r="B218" s="6"/>
      <c r="C218" s="6" t="s">
        <v>88</v>
      </c>
      <c r="D218" s="6" t="s">
        <v>89</v>
      </c>
      <c r="E218" s="6"/>
      <c r="F218" s="6"/>
      <c r="G218" s="18">
        <v>50</v>
      </c>
      <c r="H218" s="18">
        <v>50</v>
      </c>
      <c r="I218" s="18">
        <v>14</v>
      </c>
      <c r="J218" s="264">
        <f t="shared" si="4"/>
        <v>28.000000000000004</v>
      </c>
      <c r="K218" s="34"/>
    </row>
    <row r="219" spans="1:11" s="13" customFormat="1" ht="15.75">
      <c r="A219" s="11" t="s">
        <v>117</v>
      </c>
      <c r="B219" s="4"/>
      <c r="C219" s="4" t="s">
        <v>118</v>
      </c>
      <c r="D219" s="4"/>
      <c r="E219" s="4"/>
      <c r="F219" s="4"/>
      <c r="G219" s="77">
        <f aca="true" t="shared" si="6" ref="G219:I220">SUM(G220)</f>
        <v>375</v>
      </c>
      <c r="H219" s="77">
        <f t="shared" si="6"/>
        <v>375</v>
      </c>
      <c r="I219" s="77">
        <f t="shared" si="6"/>
        <v>248</v>
      </c>
      <c r="J219" s="264">
        <f t="shared" si="4"/>
        <v>66.13333333333333</v>
      </c>
      <c r="K219" s="45"/>
    </row>
    <row r="220" spans="1:11" s="2" customFormat="1" ht="15.75">
      <c r="A220" s="5"/>
      <c r="B220" s="6"/>
      <c r="C220" s="6" t="s">
        <v>314</v>
      </c>
      <c r="D220" s="6" t="s">
        <v>124</v>
      </c>
      <c r="E220" s="7"/>
      <c r="F220" s="7"/>
      <c r="G220" s="14">
        <f t="shared" si="6"/>
        <v>375</v>
      </c>
      <c r="H220" s="14">
        <f t="shared" si="6"/>
        <v>375</v>
      </c>
      <c r="I220" s="14">
        <f t="shared" si="6"/>
        <v>248</v>
      </c>
      <c r="J220" s="264">
        <f aca="true" t="shared" si="7" ref="J220:J284">I220/H220*100</f>
        <v>66.13333333333333</v>
      </c>
      <c r="K220" s="34"/>
    </row>
    <row r="221" spans="1:11" s="2" customFormat="1" ht="15.75">
      <c r="A221" s="5"/>
      <c r="B221" s="6"/>
      <c r="C221" s="6"/>
      <c r="D221" s="6"/>
      <c r="E221" s="75" t="s">
        <v>226</v>
      </c>
      <c r="F221" s="7"/>
      <c r="G221" s="74">
        <v>375</v>
      </c>
      <c r="H221" s="74">
        <v>375</v>
      </c>
      <c r="I221" s="74">
        <v>248</v>
      </c>
      <c r="J221" s="264">
        <f t="shared" si="7"/>
        <v>66.13333333333333</v>
      </c>
      <c r="K221" s="34"/>
    </row>
    <row r="222" spans="1:11" s="2" customFormat="1" ht="15.75">
      <c r="A222" s="5"/>
      <c r="B222" s="6"/>
      <c r="C222" s="6"/>
      <c r="D222" s="6"/>
      <c r="E222" s="75"/>
      <c r="F222" s="7"/>
      <c r="G222" s="74"/>
      <c r="H222" s="74"/>
      <c r="I222" s="18"/>
      <c r="J222" s="264"/>
      <c r="K222" s="34"/>
    </row>
    <row r="223" spans="1:11" s="2" customFormat="1" ht="15.75">
      <c r="A223" s="5"/>
      <c r="B223" s="6"/>
      <c r="C223" s="6"/>
      <c r="D223" s="6"/>
      <c r="E223" s="75"/>
      <c r="F223" s="7"/>
      <c r="G223" s="7"/>
      <c r="H223" s="7"/>
      <c r="I223" s="18"/>
      <c r="J223" s="264"/>
      <c r="K223" s="34"/>
    </row>
    <row r="224" spans="1:11" s="2" customFormat="1" ht="15.75">
      <c r="A224" s="221" t="s">
        <v>283</v>
      </c>
      <c r="B224" s="222"/>
      <c r="C224" s="222"/>
      <c r="D224" s="222"/>
      <c r="E224" s="222"/>
      <c r="F224" s="222"/>
      <c r="G224" s="226">
        <f>SUM(G225)</f>
        <v>665</v>
      </c>
      <c r="H224" s="226">
        <f>SUM(H225)</f>
        <v>665</v>
      </c>
      <c r="I224" s="226">
        <f>SUM(I225)</f>
        <v>45</v>
      </c>
      <c r="J224" s="264">
        <f t="shared" si="7"/>
        <v>6.7669172932330826</v>
      </c>
      <c r="K224" s="34"/>
    </row>
    <row r="225" spans="1:11" s="13" customFormat="1" ht="15.75">
      <c r="A225" s="11" t="s">
        <v>94</v>
      </c>
      <c r="B225" s="4"/>
      <c r="C225" s="4" t="s">
        <v>95</v>
      </c>
      <c r="D225" s="4"/>
      <c r="E225" s="4"/>
      <c r="F225" s="4"/>
      <c r="G225" s="77">
        <f>SUM(G226+G229)</f>
        <v>665</v>
      </c>
      <c r="H225" s="77">
        <f>SUM(H226+H229)</f>
        <v>665</v>
      </c>
      <c r="I225" s="77">
        <f>SUM(I226+I229)</f>
        <v>45</v>
      </c>
      <c r="J225" s="264">
        <f t="shared" si="7"/>
        <v>6.7669172932330826</v>
      </c>
      <c r="K225" s="45"/>
    </row>
    <row r="226" spans="1:11" s="2" customFormat="1" ht="15.75">
      <c r="A226" s="5"/>
      <c r="B226" s="6" t="s">
        <v>102</v>
      </c>
      <c r="C226" s="6"/>
      <c r="D226" s="6" t="s">
        <v>103</v>
      </c>
      <c r="E226" s="6"/>
      <c r="F226" s="6"/>
      <c r="G226" s="78">
        <f>SUM(G227+G228)</f>
        <v>300</v>
      </c>
      <c r="H226" s="78">
        <f>SUM(H227+H228)</f>
        <v>300</v>
      </c>
      <c r="I226" s="78">
        <f>SUM(I227+I228)</f>
        <v>45</v>
      </c>
      <c r="J226" s="264">
        <f t="shared" si="7"/>
        <v>15</v>
      </c>
      <c r="K226" s="34"/>
    </row>
    <row r="227" spans="1:11" s="2" customFormat="1" ht="15.75">
      <c r="A227" s="5"/>
      <c r="B227" s="6"/>
      <c r="C227" s="6"/>
      <c r="D227" s="6"/>
      <c r="E227" s="6" t="s">
        <v>104</v>
      </c>
      <c r="F227" s="6"/>
      <c r="G227" s="18">
        <v>0</v>
      </c>
      <c r="H227" s="18">
        <v>0</v>
      </c>
      <c r="I227" s="18">
        <v>0</v>
      </c>
      <c r="J227" s="264">
        <v>0</v>
      </c>
      <c r="K227" s="34"/>
    </row>
    <row r="228" spans="1:11" s="2" customFormat="1" ht="15.75">
      <c r="A228" s="5"/>
      <c r="B228" s="6"/>
      <c r="C228" s="6"/>
      <c r="D228" s="6"/>
      <c r="E228" s="6" t="s">
        <v>18</v>
      </c>
      <c r="F228" s="6"/>
      <c r="G228" s="18">
        <v>300</v>
      </c>
      <c r="H228" s="18">
        <v>300</v>
      </c>
      <c r="I228" s="18">
        <v>45</v>
      </c>
      <c r="J228" s="264">
        <f t="shared" si="7"/>
        <v>15</v>
      </c>
      <c r="K228" s="34"/>
    </row>
    <row r="229" spans="1:11" s="2" customFormat="1" ht="15.75">
      <c r="A229" s="5"/>
      <c r="B229" s="6" t="s">
        <v>112</v>
      </c>
      <c r="C229" s="6"/>
      <c r="D229" s="6" t="s">
        <v>113</v>
      </c>
      <c r="E229" s="6"/>
      <c r="F229" s="6"/>
      <c r="G229" s="78">
        <f>SUM(G230)</f>
        <v>365</v>
      </c>
      <c r="H229" s="78">
        <f>SUM(H230)</f>
        <v>365</v>
      </c>
      <c r="I229" s="78">
        <f>SUM(I230)</f>
        <v>0</v>
      </c>
      <c r="J229" s="264">
        <f t="shared" si="7"/>
        <v>0</v>
      </c>
      <c r="K229" s="34"/>
    </row>
    <row r="230" spans="1:11" s="2" customFormat="1" ht="15.75">
      <c r="A230" s="5"/>
      <c r="B230" s="6"/>
      <c r="C230" s="6"/>
      <c r="D230" s="6"/>
      <c r="E230" s="6" t="s">
        <v>114</v>
      </c>
      <c r="F230" s="6"/>
      <c r="G230" s="18">
        <v>365</v>
      </c>
      <c r="H230" s="18">
        <v>365</v>
      </c>
      <c r="I230" s="18">
        <v>0</v>
      </c>
      <c r="J230" s="264">
        <f t="shared" si="7"/>
        <v>0</v>
      </c>
      <c r="K230" s="34"/>
    </row>
    <row r="231" spans="1:11" s="2" customFormat="1" ht="15.75">
      <c r="A231" s="5"/>
      <c r="B231" s="6"/>
      <c r="C231" s="6"/>
      <c r="D231" s="6"/>
      <c r="E231" s="6"/>
      <c r="F231" s="6"/>
      <c r="G231" s="18"/>
      <c r="H231" s="18"/>
      <c r="I231" s="36"/>
      <c r="J231" s="264"/>
      <c r="K231" s="34"/>
    </row>
    <row r="232" spans="1:11" s="2" customFormat="1" ht="15.75">
      <c r="A232" s="5"/>
      <c r="B232" s="6"/>
      <c r="C232" s="6"/>
      <c r="D232" s="6"/>
      <c r="E232" s="6"/>
      <c r="F232" s="6"/>
      <c r="G232" s="18"/>
      <c r="H232" s="18"/>
      <c r="I232" s="36"/>
      <c r="J232" s="264"/>
      <c r="K232" s="34"/>
    </row>
    <row r="233" spans="1:11" s="2" customFormat="1" ht="15.75">
      <c r="A233" s="221" t="s">
        <v>284</v>
      </c>
      <c r="B233" s="222"/>
      <c r="C233" s="222"/>
      <c r="D233" s="222"/>
      <c r="E233" s="222"/>
      <c r="F233" s="222"/>
      <c r="G233" s="226">
        <f aca="true" t="shared" si="8" ref="G233:I235">SUM(G234)</f>
        <v>400</v>
      </c>
      <c r="H233" s="226">
        <f t="shared" si="8"/>
        <v>400</v>
      </c>
      <c r="I233" s="226">
        <f t="shared" si="8"/>
        <v>397</v>
      </c>
      <c r="J233" s="264">
        <f t="shared" si="7"/>
        <v>99.25</v>
      </c>
      <c r="K233" s="34"/>
    </row>
    <row r="234" spans="1:11" s="13" customFormat="1" ht="15.75">
      <c r="A234" s="11" t="s">
        <v>94</v>
      </c>
      <c r="B234" s="4"/>
      <c r="C234" s="4" t="s">
        <v>95</v>
      </c>
      <c r="D234" s="4"/>
      <c r="E234" s="4"/>
      <c r="F234" s="4"/>
      <c r="G234" s="77">
        <f t="shared" si="8"/>
        <v>400</v>
      </c>
      <c r="H234" s="77">
        <f t="shared" si="8"/>
        <v>400</v>
      </c>
      <c r="I234" s="77">
        <f t="shared" si="8"/>
        <v>397</v>
      </c>
      <c r="J234" s="264">
        <f t="shared" si="7"/>
        <v>99.25</v>
      </c>
      <c r="K234" s="45"/>
    </row>
    <row r="235" spans="1:11" s="2" customFormat="1" ht="15.75">
      <c r="A235" s="5"/>
      <c r="B235" s="6" t="s">
        <v>105</v>
      </c>
      <c r="C235" s="6"/>
      <c r="D235" s="6" t="s">
        <v>106</v>
      </c>
      <c r="E235" s="6"/>
      <c r="F235" s="6"/>
      <c r="G235" s="78">
        <f t="shared" si="8"/>
        <v>400</v>
      </c>
      <c r="H235" s="78">
        <f t="shared" si="8"/>
        <v>400</v>
      </c>
      <c r="I235" s="78">
        <f t="shared" si="8"/>
        <v>397</v>
      </c>
      <c r="J235" s="264">
        <f t="shared" si="7"/>
        <v>99.25</v>
      </c>
      <c r="K235" s="34"/>
    </row>
    <row r="236" spans="1:11" s="2" customFormat="1" ht="15.75">
      <c r="A236" s="5"/>
      <c r="B236" s="6"/>
      <c r="C236" s="6"/>
      <c r="D236" s="6"/>
      <c r="E236" s="6" t="s">
        <v>107</v>
      </c>
      <c r="F236" s="6"/>
      <c r="G236" s="18">
        <v>400</v>
      </c>
      <c r="H236" s="18">
        <v>400</v>
      </c>
      <c r="I236" s="18">
        <v>397</v>
      </c>
      <c r="J236" s="264">
        <f t="shared" si="7"/>
        <v>99.25</v>
      </c>
      <c r="K236" s="34"/>
    </row>
    <row r="237" spans="1:11" s="2" customFormat="1" ht="15.75">
      <c r="A237" s="5"/>
      <c r="B237" s="6"/>
      <c r="C237" s="6"/>
      <c r="D237" s="6"/>
      <c r="E237" s="6"/>
      <c r="F237" s="6"/>
      <c r="G237" s="18"/>
      <c r="H237" s="18"/>
      <c r="I237" s="36"/>
      <c r="J237" s="264"/>
      <c r="K237" s="34"/>
    </row>
    <row r="238" spans="1:11" s="2" customFormat="1" ht="15.75">
      <c r="A238" s="5"/>
      <c r="B238" s="6"/>
      <c r="C238" s="6"/>
      <c r="D238" s="6"/>
      <c r="E238" s="75"/>
      <c r="F238" s="7"/>
      <c r="G238" s="7"/>
      <c r="H238" s="7"/>
      <c r="I238" s="18"/>
      <c r="J238" s="264"/>
      <c r="K238" s="34"/>
    </row>
    <row r="239" spans="1:11" s="2" customFormat="1" ht="15.75">
      <c r="A239" s="221" t="s">
        <v>229</v>
      </c>
      <c r="B239" s="222"/>
      <c r="C239" s="222"/>
      <c r="D239" s="222"/>
      <c r="E239" s="222"/>
      <c r="F239" s="222"/>
      <c r="G239" s="226">
        <f>SUM(G240+G258)</f>
        <v>4230</v>
      </c>
      <c r="H239" s="226">
        <f>SUM(H240+H258)</f>
        <v>4230</v>
      </c>
      <c r="I239" s="226">
        <f>SUM(I240+I258)</f>
        <v>2338</v>
      </c>
      <c r="J239" s="264">
        <f t="shared" si="7"/>
        <v>55.27186761229315</v>
      </c>
      <c r="K239" s="34"/>
    </row>
    <row r="240" spans="1:11" s="13" customFormat="1" ht="15.75">
      <c r="A240" s="11" t="s">
        <v>94</v>
      </c>
      <c r="B240" s="4"/>
      <c r="C240" s="4" t="s">
        <v>95</v>
      </c>
      <c r="D240" s="4"/>
      <c r="E240" s="4"/>
      <c r="F240" s="4"/>
      <c r="G240" s="77">
        <f>SUM(G241+G242+G245+G248+G251)</f>
        <v>3910</v>
      </c>
      <c r="H240" s="77">
        <f>SUM(H241+H242+H245+H248+H251)</f>
        <v>3910</v>
      </c>
      <c r="I240" s="77">
        <f>SUM(I241+I242+I245+I248+I251)</f>
        <v>2033</v>
      </c>
      <c r="J240" s="264">
        <f t="shared" si="7"/>
        <v>51.994884910485936</v>
      </c>
      <c r="K240" s="45"/>
    </row>
    <row r="241" spans="1:11" s="2" customFormat="1" ht="15.75">
      <c r="A241" s="5"/>
      <c r="B241" s="6" t="s">
        <v>96</v>
      </c>
      <c r="C241" s="6"/>
      <c r="D241" s="6" t="s">
        <v>97</v>
      </c>
      <c r="E241" s="6"/>
      <c r="F241" s="6"/>
      <c r="G241" s="78">
        <v>0</v>
      </c>
      <c r="H241" s="78">
        <v>0</v>
      </c>
      <c r="I241" s="78">
        <v>0</v>
      </c>
      <c r="J241" s="264">
        <v>0</v>
      </c>
      <c r="K241" s="34"/>
    </row>
    <row r="242" spans="1:11" s="2" customFormat="1" ht="15.75">
      <c r="A242" s="5"/>
      <c r="B242" s="6" t="s">
        <v>98</v>
      </c>
      <c r="C242" s="6"/>
      <c r="D242" s="6" t="s">
        <v>99</v>
      </c>
      <c r="E242" s="6"/>
      <c r="F242" s="6"/>
      <c r="G242" s="78">
        <f>SUM(G243:G244)</f>
        <v>1070</v>
      </c>
      <c r="H242" s="78">
        <f>SUM(H243:H244)</f>
        <v>1070</v>
      </c>
      <c r="I242" s="78">
        <f>SUM(I243:I244)</f>
        <v>35</v>
      </c>
      <c r="J242" s="264">
        <f t="shared" si="7"/>
        <v>3.2710280373831773</v>
      </c>
      <c r="K242" s="34"/>
    </row>
    <row r="243" spans="1:11" s="2" customFormat="1" ht="15.75">
      <c r="A243" s="5"/>
      <c r="B243" s="6"/>
      <c r="C243" s="6"/>
      <c r="D243" s="6"/>
      <c r="E243" s="6" t="s">
        <v>100</v>
      </c>
      <c r="F243" s="6"/>
      <c r="G243" s="18">
        <v>1000</v>
      </c>
      <c r="H243" s="18">
        <v>1000</v>
      </c>
      <c r="I243" s="18">
        <v>0</v>
      </c>
      <c r="J243" s="264">
        <f t="shared" si="7"/>
        <v>0</v>
      </c>
      <c r="K243" s="34"/>
    </row>
    <row r="244" spans="1:11" s="2" customFormat="1" ht="15.75">
      <c r="A244" s="5"/>
      <c r="B244" s="6"/>
      <c r="C244" s="6"/>
      <c r="D244" s="6"/>
      <c r="E244" s="6" t="s">
        <v>101</v>
      </c>
      <c r="F244" s="6"/>
      <c r="G244" s="18">
        <v>70</v>
      </c>
      <c r="H244" s="18">
        <v>70</v>
      </c>
      <c r="I244" s="18">
        <v>35</v>
      </c>
      <c r="J244" s="264">
        <f t="shared" si="7"/>
        <v>50</v>
      </c>
      <c r="K244" s="34"/>
    </row>
    <row r="245" spans="1:11" s="2" customFormat="1" ht="15.75">
      <c r="A245" s="5"/>
      <c r="B245" s="6" t="s">
        <v>399</v>
      </c>
      <c r="C245" s="6"/>
      <c r="D245" s="6" t="s">
        <v>400</v>
      </c>
      <c r="E245" s="6"/>
      <c r="F245" s="6"/>
      <c r="G245" s="78">
        <f>SUM(G246:G247)</f>
        <v>460</v>
      </c>
      <c r="H245" s="78">
        <f>SUM(H246:H247)</f>
        <v>460</v>
      </c>
      <c r="I245" s="78">
        <f>SUM(I246:I247)</f>
        <v>224</v>
      </c>
      <c r="J245" s="264">
        <f t="shared" si="7"/>
        <v>48.69565217391305</v>
      </c>
      <c r="K245" s="34"/>
    </row>
    <row r="246" spans="1:11" s="2" customFormat="1" ht="15.75">
      <c r="A246" s="5"/>
      <c r="B246" s="6"/>
      <c r="C246" s="6"/>
      <c r="D246" s="6"/>
      <c r="E246" s="6" t="s">
        <v>401</v>
      </c>
      <c r="F246" s="6"/>
      <c r="G246" s="18">
        <v>360</v>
      </c>
      <c r="H246" s="18">
        <v>360</v>
      </c>
      <c r="I246" s="18">
        <v>189</v>
      </c>
      <c r="J246" s="264">
        <f t="shared" si="7"/>
        <v>52.5</v>
      </c>
      <c r="K246" s="34"/>
    </row>
    <row r="247" spans="1:11" s="2" customFormat="1" ht="15.75">
      <c r="A247" s="5"/>
      <c r="B247" s="6"/>
      <c r="C247" s="6"/>
      <c r="D247" s="6"/>
      <c r="E247" s="6" t="s">
        <v>402</v>
      </c>
      <c r="F247" s="6"/>
      <c r="G247" s="18">
        <v>100</v>
      </c>
      <c r="H247" s="18">
        <v>100</v>
      </c>
      <c r="I247" s="18">
        <v>35</v>
      </c>
      <c r="J247" s="264">
        <f t="shared" si="7"/>
        <v>35</v>
      </c>
      <c r="K247" s="34"/>
    </row>
    <row r="248" spans="1:11" s="2" customFormat="1" ht="15.75">
      <c r="A248" s="5"/>
      <c r="B248" s="6" t="s">
        <v>108</v>
      </c>
      <c r="C248" s="6"/>
      <c r="D248" s="6" t="s">
        <v>109</v>
      </c>
      <c r="E248" s="6"/>
      <c r="F248" s="6"/>
      <c r="G248" s="78">
        <f>SUM(G249:G250)</f>
        <v>50</v>
      </c>
      <c r="H248" s="78">
        <f>SUM(H249:H250)</f>
        <v>50</v>
      </c>
      <c r="I248" s="78">
        <f>SUM(I249:I250)</f>
        <v>45</v>
      </c>
      <c r="J248" s="264">
        <f t="shared" si="7"/>
        <v>90</v>
      </c>
      <c r="K248" s="34"/>
    </row>
    <row r="249" spans="1:11" s="2" customFormat="1" ht="15.75">
      <c r="A249" s="5"/>
      <c r="B249" s="6"/>
      <c r="C249" s="6"/>
      <c r="D249" s="6"/>
      <c r="E249" s="6" t="s">
        <v>110</v>
      </c>
      <c r="F249" s="6"/>
      <c r="G249" s="18">
        <v>50</v>
      </c>
      <c r="H249" s="18">
        <v>50</v>
      </c>
      <c r="I249" s="18">
        <v>45</v>
      </c>
      <c r="J249" s="264">
        <f t="shared" si="7"/>
        <v>90</v>
      </c>
      <c r="K249" s="34"/>
    </row>
    <row r="250" spans="1:11" s="2" customFormat="1" ht="15.75">
      <c r="A250" s="5"/>
      <c r="B250" s="6"/>
      <c r="C250" s="6"/>
      <c r="D250" s="6"/>
      <c r="E250" s="6" t="s">
        <v>111</v>
      </c>
      <c r="F250" s="6"/>
      <c r="G250" s="18">
        <v>0</v>
      </c>
      <c r="H250" s="18">
        <v>0</v>
      </c>
      <c r="I250" s="18">
        <v>0</v>
      </c>
      <c r="J250" s="264">
        <v>0</v>
      </c>
      <c r="K250" s="34"/>
    </row>
    <row r="251" spans="1:11" s="2" customFormat="1" ht="15.75">
      <c r="A251" s="5"/>
      <c r="B251" s="6" t="s">
        <v>112</v>
      </c>
      <c r="C251" s="6"/>
      <c r="D251" s="6" t="s">
        <v>113</v>
      </c>
      <c r="E251" s="6"/>
      <c r="F251" s="6"/>
      <c r="G251" s="78">
        <f>SUM(G253:G257)</f>
        <v>2330</v>
      </c>
      <c r="H251" s="78">
        <f>SUM(H253:H257)</f>
        <v>2330</v>
      </c>
      <c r="I251" s="78">
        <f>SUM(I252:I257)</f>
        <v>1729</v>
      </c>
      <c r="J251" s="264">
        <f t="shared" si="7"/>
        <v>74.20600858369099</v>
      </c>
      <c r="K251" s="34"/>
    </row>
    <row r="252" spans="1:11" s="2" customFormat="1" ht="15.75">
      <c r="A252" s="5"/>
      <c r="B252" s="6"/>
      <c r="C252" s="6"/>
      <c r="D252" s="6"/>
      <c r="E252" s="6" t="s">
        <v>114</v>
      </c>
      <c r="F252" s="6"/>
      <c r="G252" s="17">
        <v>0</v>
      </c>
      <c r="H252" s="17">
        <v>0</v>
      </c>
      <c r="I252" s="17">
        <v>87</v>
      </c>
      <c r="J252" s="264"/>
      <c r="K252" s="34"/>
    </row>
    <row r="253" spans="1:11" s="2" customFormat="1" ht="15.75">
      <c r="A253" s="5"/>
      <c r="B253" s="6"/>
      <c r="C253" s="6"/>
      <c r="D253" s="6"/>
      <c r="E253" s="6" t="s">
        <v>115</v>
      </c>
      <c r="F253" s="6"/>
      <c r="G253" s="18">
        <v>450</v>
      </c>
      <c r="H253" s="18">
        <v>450</v>
      </c>
      <c r="I253" s="18">
        <v>125</v>
      </c>
      <c r="J253" s="264">
        <f t="shared" si="7"/>
        <v>27.77777777777778</v>
      </c>
      <c r="K253" s="34"/>
    </row>
    <row r="254" spans="1:11" s="2" customFormat="1" ht="15.75">
      <c r="A254" s="5"/>
      <c r="B254" s="6"/>
      <c r="C254" s="6"/>
      <c r="D254" s="6"/>
      <c r="E254" s="6" t="s">
        <v>116</v>
      </c>
      <c r="F254" s="6"/>
      <c r="G254" s="18">
        <v>440</v>
      </c>
      <c r="H254" s="18">
        <v>440</v>
      </c>
      <c r="I254" s="18">
        <v>320</v>
      </c>
      <c r="J254" s="264">
        <f t="shared" si="7"/>
        <v>72.72727272727273</v>
      </c>
      <c r="K254" s="34"/>
    </row>
    <row r="255" spans="1:11" s="2" customFormat="1" ht="15.75">
      <c r="A255" s="5"/>
      <c r="B255" s="6"/>
      <c r="C255" s="6"/>
      <c r="D255" s="6"/>
      <c r="E255" s="6" t="s">
        <v>230</v>
      </c>
      <c r="F255" s="6"/>
      <c r="G255" s="17">
        <v>160</v>
      </c>
      <c r="H255" s="17">
        <v>160</v>
      </c>
      <c r="I255" s="17">
        <v>524</v>
      </c>
      <c r="J255" s="264">
        <f t="shared" si="7"/>
        <v>327.5</v>
      </c>
      <c r="K255" s="34"/>
    </row>
    <row r="256" spans="1:11" s="2" customFormat="1" ht="15.75">
      <c r="A256" s="5"/>
      <c r="B256" s="6"/>
      <c r="C256" s="6"/>
      <c r="D256" s="6"/>
      <c r="E256" s="6" t="s">
        <v>231</v>
      </c>
      <c r="F256" s="6"/>
      <c r="G256" s="17">
        <v>480</v>
      </c>
      <c r="H256" s="17">
        <v>480</v>
      </c>
      <c r="I256" s="17">
        <v>0</v>
      </c>
      <c r="J256" s="264">
        <f t="shared" si="7"/>
        <v>0</v>
      </c>
      <c r="K256" s="34"/>
    </row>
    <row r="257" spans="1:11" s="92" customFormat="1" ht="15.75">
      <c r="A257" s="6"/>
      <c r="B257" s="6"/>
      <c r="C257" s="6"/>
      <c r="D257" s="6"/>
      <c r="E257" s="6" t="s">
        <v>319</v>
      </c>
      <c r="F257" s="6"/>
      <c r="G257" s="17">
        <v>800</v>
      </c>
      <c r="H257" s="17">
        <v>800</v>
      </c>
      <c r="I257" s="17">
        <v>673</v>
      </c>
      <c r="J257" s="264">
        <f t="shared" si="7"/>
        <v>84.125</v>
      </c>
      <c r="K257" s="203"/>
    </row>
    <row r="258" spans="1:11" s="92" customFormat="1" ht="15.75">
      <c r="A258" s="11" t="s">
        <v>117</v>
      </c>
      <c r="B258" s="4"/>
      <c r="C258" s="4" t="s">
        <v>118</v>
      </c>
      <c r="D258" s="4"/>
      <c r="E258" s="4"/>
      <c r="F258" s="4"/>
      <c r="G258" s="77">
        <f aca="true" t="shared" si="9" ref="G258:I259">SUM(G259)</f>
        <v>320</v>
      </c>
      <c r="H258" s="77">
        <f t="shared" si="9"/>
        <v>320</v>
      </c>
      <c r="I258" s="77">
        <f t="shared" si="9"/>
        <v>305</v>
      </c>
      <c r="J258" s="264">
        <f t="shared" si="7"/>
        <v>95.3125</v>
      </c>
      <c r="K258" s="203"/>
    </row>
    <row r="259" spans="1:11" s="92" customFormat="1" ht="15.75">
      <c r="A259" s="5"/>
      <c r="B259" s="6"/>
      <c r="C259" s="6" t="s">
        <v>122</v>
      </c>
      <c r="D259" s="6" t="s">
        <v>285</v>
      </c>
      <c r="E259" s="6"/>
      <c r="F259" s="6"/>
      <c r="G259" s="17">
        <f t="shared" si="9"/>
        <v>320</v>
      </c>
      <c r="H259" s="17">
        <f t="shared" si="9"/>
        <v>320</v>
      </c>
      <c r="I259" s="17">
        <f t="shared" si="9"/>
        <v>305</v>
      </c>
      <c r="J259" s="264">
        <f t="shared" si="7"/>
        <v>95.3125</v>
      </c>
      <c r="K259" s="203"/>
    </row>
    <row r="260" spans="1:11" s="92" customFormat="1" ht="15.75">
      <c r="A260" s="5"/>
      <c r="B260" s="6"/>
      <c r="C260" s="6"/>
      <c r="D260" s="6"/>
      <c r="E260" s="6" t="s">
        <v>286</v>
      </c>
      <c r="F260" s="6"/>
      <c r="G260" s="18">
        <v>320</v>
      </c>
      <c r="H260" s="18">
        <v>320</v>
      </c>
      <c r="I260" s="18">
        <v>305</v>
      </c>
      <c r="J260" s="264">
        <f t="shared" si="7"/>
        <v>95.3125</v>
      </c>
      <c r="K260" s="203"/>
    </row>
    <row r="261" spans="1:11" s="2" customFormat="1" ht="15.75">
      <c r="A261" s="5"/>
      <c r="B261" s="6"/>
      <c r="C261" s="6"/>
      <c r="D261" s="6"/>
      <c r="E261" s="6"/>
      <c r="F261" s="6"/>
      <c r="G261" s="18"/>
      <c r="H261" s="18"/>
      <c r="I261" s="36"/>
      <c r="J261" s="264"/>
      <c r="K261" s="34"/>
    </row>
    <row r="262" spans="1:11" s="2" customFormat="1" ht="15.75">
      <c r="A262" s="5"/>
      <c r="B262" s="6"/>
      <c r="C262" s="6"/>
      <c r="D262" s="6"/>
      <c r="E262" s="6"/>
      <c r="F262" s="6"/>
      <c r="G262" s="18"/>
      <c r="H262" s="18"/>
      <c r="I262" s="36"/>
      <c r="J262" s="264"/>
      <c r="K262" s="34"/>
    </row>
    <row r="263" spans="1:11" s="2" customFormat="1" ht="15.75">
      <c r="A263" s="221" t="s">
        <v>233</v>
      </c>
      <c r="B263" s="222"/>
      <c r="C263" s="222"/>
      <c r="D263" s="222"/>
      <c r="E263" s="222"/>
      <c r="F263" s="222"/>
      <c r="G263" s="226">
        <f>SUM(G264)</f>
        <v>7020</v>
      </c>
      <c r="H263" s="226">
        <f>SUM(H264)</f>
        <v>7130</v>
      </c>
      <c r="I263" s="226">
        <f>SUM(I264)</f>
        <v>7653</v>
      </c>
      <c r="J263" s="264">
        <f t="shared" si="7"/>
        <v>107.3352033660589</v>
      </c>
      <c r="K263" s="34"/>
    </row>
    <row r="264" spans="1:11" s="2" customFormat="1" ht="15.75">
      <c r="A264" s="11" t="s">
        <v>46</v>
      </c>
      <c r="B264" s="4"/>
      <c r="C264" s="4" t="s">
        <v>47</v>
      </c>
      <c r="D264" s="53"/>
      <c r="E264" s="4"/>
      <c r="F264" s="6"/>
      <c r="G264" s="77">
        <f>SUM(G265+G270+G279)</f>
        <v>7020</v>
      </c>
      <c r="H264" s="77">
        <f>SUM(H265+H270+H279)</f>
        <v>7130</v>
      </c>
      <c r="I264" s="77">
        <f>SUM(I265+I270+I279)</f>
        <v>7653</v>
      </c>
      <c r="J264" s="264">
        <f t="shared" si="7"/>
        <v>107.3352033660589</v>
      </c>
      <c r="K264" s="34"/>
    </row>
    <row r="265" spans="1:11" s="55" customFormat="1" ht="15.75">
      <c r="A265" s="9"/>
      <c r="B265" s="8" t="s">
        <v>50</v>
      </c>
      <c r="C265" s="8"/>
      <c r="D265" s="8" t="s">
        <v>3</v>
      </c>
      <c r="E265" s="9"/>
      <c r="F265" s="9"/>
      <c r="G265" s="200">
        <f>SUM(G266)</f>
        <v>2000</v>
      </c>
      <c r="H265" s="200">
        <f>SUM(H266)</f>
        <v>2000</v>
      </c>
      <c r="I265" s="200">
        <f>SUM(I266)</f>
        <v>1903</v>
      </c>
      <c r="J265" s="264">
        <f t="shared" si="7"/>
        <v>95.15</v>
      </c>
      <c r="K265" s="54"/>
    </row>
    <row r="266" spans="1:11" s="2" customFormat="1" ht="15.75">
      <c r="A266" s="5"/>
      <c r="B266" s="6"/>
      <c r="C266" s="6" t="s">
        <v>53</v>
      </c>
      <c r="D266" s="6" t="s">
        <v>54</v>
      </c>
      <c r="E266" s="6"/>
      <c r="F266" s="6"/>
      <c r="G266" s="18">
        <f>SUM(G267:G269)</f>
        <v>2000</v>
      </c>
      <c r="H266" s="18">
        <f>SUM(H267:H269)</f>
        <v>2000</v>
      </c>
      <c r="I266" s="18">
        <f>SUM(I267:I269)</f>
        <v>1903</v>
      </c>
      <c r="J266" s="264">
        <f t="shared" si="7"/>
        <v>95.15</v>
      </c>
      <c r="K266" s="34"/>
    </row>
    <row r="267" spans="1:11" s="2" customFormat="1" ht="15.75">
      <c r="A267" s="11"/>
      <c r="B267" s="4"/>
      <c r="C267" s="4"/>
      <c r="D267" s="53"/>
      <c r="E267" s="6" t="s">
        <v>55</v>
      </c>
      <c r="F267" s="6"/>
      <c r="G267" s="18">
        <v>50</v>
      </c>
      <c r="H267" s="18">
        <v>50</v>
      </c>
      <c r="I267" s="18">
        <v>0</v>
      </c>
      <c r="J267" s="264">
        <f t="shared" si="7"/>
        <v>0</v>
      </c>
      <c r="K267" s="34"/>
    </row>
    <row r="268" spans="1:11" s="2" customFormat="1" ht="15.75">
      <c r="A268" s="11"/>
      <c r="B268" s="4"/>
      <c r="C268" s="4"/>
      <c r="D268" s="53"/>
      <c r="E268" s="6" t="s">
        <v>57</v>
      </c>
      <c r="F268" s="6"/>
      <c r="G268" s="18">
        <v>30</v>
      </c>
      <c r="H268" s="18">
        <v>30</v>
      </c>
      <c r="I268" s="18">
        <v>14</v>
      </c>
      <c r="J268" s="264">
        <f t="shared" si="7"/>
        <v>46.666666666666664</v>
      </c>
      <c r="K268" s="34"/>
    </row>
    <row r="269" spans="1:11" s="2" customFormat="1" ht="15.75">
      <c r="A269" s="11"/>
      <c r="B269" s="4"/>
      <c r="C269" s="4"/>
      <c r="D269" s="53"/>
      <c r="E269" s="6" t="s">
        <v>15</v>
      </c>
      <c r="F269" s="6"/>
      <c r="G269" s="18">
        <v>1920</v>
      </c>
      <c r="H269" s="18">
        <v>1920</v>
      </c>
      <c r="I269" s="18">
        <v>1889</v>
      </c>
      <c r="J269" s="264">
        <f t="shared" si="7"/>
        <v>98.38541666666667</v>
      </c>
      <c r="K269" s="34"/>
    </row>
    <row r="270" spans="1:11" s="55" customFormat="1" ht="15.75">
      <c r="A270" s="9"/>
      <c r="B270" s="8" t="s">
        <v>67</v>
      </c>
      <c r="C270" s="8"/>
      <c r="D270" s="8" t="s">
        <v>68</v>
      </c>
      <c r="E270" s="8"/>
      <c r="F270" s="8"/>
      <c r="G270" s="200">
        <f>SUM(G273+G276)</f>
        <v>4960</v>
      </c>
      <c r="H270" s="200">
        <f>SUM(H271+H273+H276+H277)</f>
        <v>5070</v>
      </c>
      <c r="I270" s="200">
        <f>SUM(I271+I273+I276+I277)</f>
        <v>5750</v>
      </c>
      <c r="J270" s="264">
        <f t="shared" si="7"/>
        <v>113.41222879684419</v>
      </c>
      <c r="K270" s="54"/>
    </row>
    <row r="271" spans="1:11" s="55" customFormat="1" ht="15.75">
      <c r="A271" s="9"/>
      <c r="B271" s="8"/>
      <c r="C271" s="8" t="s">
        <v>73</v>
      </c>
      <c r="D271" s="8" t="s">
        <v>9</v>
      </c>
      <c r="E271" s="8"/>
      <c r="F271" s="8"/>
      <c r="G271" s="19">
        <f>SUM(G272)</f>
        <v>100</v>
      </c>
      <c r="H271" s="19">
        <f>SUM(H272)</f>
        <v>210</v>
      </c>
      <c r="I271" s="19">
        <f>SUM(I272)</f>
        <v>210</v>
      </c>
      <c r="J271" s="264">
        <f t="shared" si="7"/>
        <v>100</v>
      </c>
      <c r="K271" s="54"/>
    </row>
    <row r="272" spans="1:11" s="55" customFormat="1" ht="15.75">
      <c r="A272" s="9"/>
      <c r="B272" s="8"/>
      <c r="C272" s="8"/>
      <c r="D272" s="8"/>
      <c r="E272" s="8" t="s">
        <v>193</v>
      </c>
      <c r="F272" s="8"/>
      <c r="G272" s="19">
        <v>100</v>
      </c>
      <c r="H272" s="19">
        <v>210</v>
      </c>
      <c r="I272" s="19">
        <v>210</v>
      </c>
      <c r="J272" s="264">
        <f t="shared" si="7"/>
        <v>100</v>
      </c>
      <c r="K272" s="54"/>
    </row>
    <row r="273" spans="1:11" s="2" customFormat="1" ht="15.75">
      <c r="A273" s="5"/>
      <c r="B273" s="6"/>
      <c r="C273" s="6" t="s">
        <v>75</v>
      </c>
      <c r="D273" s="6" t="s">
        <v>76</v>
      </c>
      <c r="E273" s="6"/>
      <c r="F273" s="6"/>
      <c r="G273" s="18">
        <f>SUM(G274:G275)</f>
        <v>3860</v>
      </c>
      <c r="H273" s="18">
        <f>SUM(H274:H275)</f>
        <v>3860</v>
      </c>
      <c r="I273" s="18">
        <f>SUM(I274:I275)</f>
        <v>4432</v>
      </c>
      <c r="J273" s="264">
        <f t="shared" si="7"/>
        <v>114.81865284974093</v>
      </c>
      <c r="K273" s="34"/>
    </row>
    <row r="274" spans="1:11" s="2" customFormat="1" ht="15.75">
      <c r="A274" s="5"/>
      <c r="B274" s="6"/>
      <c r="C274" s="6"/>
      <c r="D274" s="6"/>
      <c r="E274" s="6" t="s">
        <v>77</v>
      </c>
      <c r="F274" s="6"/>
      <c r="G274" s="18">
        <v>3800</v>
      </c>
      <c r="H274" s="18">
        <v>3800</v>
      </c>
      <c r="I274" s="18">
        <v>4432</v>
      </c>
      <c r="J274" s="264">
        <f t="shared" si="7"/>
        <v>116.63157894736842</v>
      </c>
      <c r="K274" s="34"/>
    </row>
    <row r="275" spans="1:11" s="2" customFormat="1" ht="15.75">
      <c r="A275" s="5"/>
      <c r="B275" s="6"/>
      <c r="C275" s="6"/>
      <c r="D275" s="6"/>
      <c r="E275" s="6" t="s">
        <v>320</v>
      </c>
      <c r="F275" s="6"/>
      <c r="G275" s="18">
        <v>60</v>
      </c>
      <c r="H275" s="18">
        <v>60</v>
      </c>
      <c r="I275" s="18">
        <v>0</v>
      </c>
      <c r="J275" s="264">
        <f t="shared" si="7"/>
        <v>0</v>
      </c>
      <c r="K275" s="34"/>
    </row>
    <row r="276" spans="1:11" s="2" customFormat="1" ht="15.75">
      <c r="A276" s="5"/>
      <c r="B276" s="6"/>
      <c r="C276" s="6" t="s">
        <v>88</v>
      </c>
      <c r="D276" s="6" t="s">
        <v>89</v>
      </c>
      <c r="E276" s="6"/>
      <c r="F276" s="6"/>
      <c r="G276" s="18">
        <v>1100</v>
      </c>
      <c r="H276" s="18">
        <v>850</v>
      </c>
      <c r="I276" s="18">
        <v>1108</v>
      </c>
      <c r="J276" s="264">
        <f t="shared" si="7"/>
        <v>130.35294117647058</v>
      </c>
      <c r="K276" s="34"/>
    </row>
    <row r="277" spans="1:11" s="2" customFormat="1" ht="15.75">
      <c r="A277" s="5"/>
      <c r="B277" s="6"/>
      <c r="C277" s="6" t="s">
        <v>90</v>
      </c>
      <c r="D277" s="6" t="s">
        <v>91</v>
      </c>
      <c r="E277" s="6"/>
      <c r="F277" s="6"/>
      <c r="G277" s="18">
        <f>SUM(G278)</f>
        <v>150</v>
      </c>
      <c r="H277" s="18">
        <f>SUM(H278)</f>
        <v>150</v>
      </c>
      <c r="I277" s="18">
        <f>SUM(I278)</f>
        <v>0</v>
      </c>
      <c r="J277" s="264">
        <f t="shared" si="7"/>
        <v>0</v>
      </c>
      <c r="K277" s="34"/>
    </row>
    <row r="278" spans="1:11" s="2" customFormat="1" ht="15.75">
      <c r="A278" s="5"/>
      <c r="B278" s="6"/>
      <c r="C278" s="6"/>
      <c r="D278" s="6" t="s">
        <v>93</v>
      </c>
      <c r="E278" s="6"/>
      <c r="F278" s="6"/>
      <c r="G278" s="18">
        <v>150</v>
      </c>
      <c r="H278" s="18">
        <v>150</v>
      </c>
      <c r="I278" s="18">
        <v>0</v>
      </c>
      <c r="J278" s="264">
        <f t="shared" si="7"/>
        <v>0</v>
      </c>
      <c r="K278" s="34"/>
    </row>
    <row r="279" spans="1:11" s="2" customFormat="1" ht="15.75">
      <c r="A279" s="5"/>
      <c r="B279" s="8" t="s">
        <v>79</v>
      </c>
      <c r="C279" s="8"/>
      <c r="D279" s="8" t="s">
        <v>80</v>
      </c>
      <c r="E279" s="8"/>
      <c r="F279" s="6"/>
      <c r="G279" s="78">
        <f aca="true" t="shared" si="10" ref="G279:I280">SUM(G280)</f>
        <v>60</v>
      </c>
      <c r="H279" s="78">
        <f t="shared" si="10"/>
        <v>60</v>
      </c>
      <c r="I279" s="78">
        <f t="shared" si="10"/>
        <v>0</v>
      </c>
      <c r="J279" s="264">
        <f t="shared" si="7"/>
        <v>0</v>
      </c>
      <c r="K279" s="34"/>
    </row>
    <row r="280" spans="1:11" s="2" customFormat="1" ht="15.75">
      <c r="A280" s="5"/>
      <c r="B280" s="6"/>
      <c r="C280" s="6" t="s">
        <v>83</v>
      </c>
      <c r="D280" s="6" t="s">
        <v>390</v>
      </c>
      <c r="E280" s="6"/>
      <c r="F280" s="6"/>
      <c r="G280" s="18">
        <f t="shared" si="10"/>
        <v>60</v>
      </c>
      <c r="H280" s="18">
        <f t="shared" si="10"/>
        <v>60</v>
      </c>
      <c r="I280" s="18">
        <f t="shared" si="10"/>
        <v>0</v>
      </c>
      <c r="J280" s="264">
        <f t="shared" si="7"/>
        <v>0</v>
      </c>
      <c r="K280" s="34"/>
    </row>
    <row r="281" spans="1:11" s="2" customFormat="1" ht="15.75">
      <c r="A281" s="5"/>
      <c r="B281" s="6"/>
      <c r="C281" s="6"/>
      <c r="D281" s="6"/>
      <c r="E281" s="6" t="s">
        <v>391</v>
      </c>
      <c r="F281" s="6"/>
      <c r="G281" s="18">
        <v>60</v>
      </c>
      <c r="H281" s="18">
        <v>60</v>
      </c>
      <c r="I281" s="18">
        <v>0</v>
      </c>
      <c r="J281" s="264">
        <f t="shared" si="7"/>
        <v>0</v>
      </c>
      <c r="K281" s="34"/>
    </row>
    <row r="282" spans="1:11" s="2" customFormat="1" ht="15.75">
      <c r="A282" s="5"/>
      <c r="B282" s="6"/>
      <c r="C282" s="6"/>
      <c r="D282" s="6"/>
      <c r="E282" s="6"/>
      <c r="F282" s="6"/>
      <c r="G282" s="18"/>
      <c r="H282" s="18"/>
      <c r="I282" s="36"/>
      <c r="J282" s="264"/>
      <c r="K282" s="34"/>
    </row>
    <row r="283" spans="1:11" s="2" customFormat="1" ht="15.75">
      <c r="A283" s="5"/>
      <c r="B283" s="6"/>
      <c r="C283" s="6"/>
      <c r="D283" s="6"/>
      <c r="E283" s="6"/>
      <c r="F283" s="6"/>
      <c r="G283" s="18"/>
      <c r="H283" s="18"/>
      <c r="I283" s="36"/>
      <c r="J283" s="264"/>
      <c r="K283" s="34"/>
    </row>
    <row r="284" spans="1:11" s="2" customFormat="1" ht="15.75">
      <c r="A284" s="221" t="s">
        <v>398</v>
      </c>
      <c r="B284" s="222"/>
      <c r="C284" s="222"/>
      <c r="D284" s="222"/>
      <c r="E284" s="222"/>
      <c r="F284" s="222"/>
      <c r="G284" s="226">
        <f>SUM(G285)</f>
        <v>500</v>
      </c>
      <c r="H284" s="226">
        <f>SUM(H285)</f>
        <v>500</v>
      </c>
      <c r="I284" s="226">
        <f>SUM(I285)</f>
        <v>439</v>
      </c>
      <c r="J284" s="264">
        <f t="shared" si="7"/>
        <v>87.8</v>
      </c>
      <c r="K284" s="34"/>
    </row>
    <row r="285" spans="1:11" s="2" customFormat="1" ht="15.75">
      <c r="A285" s="11" t="s">
        <v>46</v>
      </c>
      <c r="B285" s="4"/>
      <c r="C285" s="4" t="s">
        <v>47</v>
      </c>
      <c r="D285" s="53"/>
      <c r="E285" s="4"/>
      <c r="F285" s="6"/>
      <c r="G285" s="77">
        <f>SUM(G286+G291)</f>
        <v>500</v>
      </c>
      <c r="H285" s="77">
        <f>SUM(H286+H291)</f>
        <v>500</v>
      </c>
      <c r="I285" s="77">
        <f>SUM(I286+I291)</f>
        <v>439</v>
      </c>
      <c r="J285" s="264">
        <f aca="true" t="shared" si="11" ref="J285:J348">I285/H285*100</f>
        <v>87.8</v>
      </c>
      <c r="K285" s="34"/>
    </row>
    <row r="286" spans="1:11" s="55" customFormat="1" ht="15.75">
      <c r="A286" s="9"/>
      <c r="B286" s="8" t="s">
        <v>50</v>
      </c>
      <c r="C286" s="8"/>
      <c r="D286" s="8" t="s">
        <v>3</v>
      </c>
      <c r="E286" s="9"/>
      <c r="F286" s="9"/>
      <c r="G286" s="200">
        <f>SUM(G287)</f>
        <v>150</v>
      </c>
      <c r="H286" s="200">
        <f>SUM(H287)</f>
        <v>150</v>
      </c>
      <c r="I286" s="200">
        <f>SUM(I287)</f>
        <v>198</v>
      </c>
      <c r="J286" s="264">
        <f t="shared" si="11"/>
        <v>132</v>
      </c>
      <c r="K286" s="54"/>
    </row>
    <row r="287" spans="1:11" s="2" customFormat="1" ht="15.75">
      <c r="A287" s="5"/>
      <c r="B287" s="6"/>
      <c r="C287" s="6" t="s">
        <v>53</v>
      </c>
      <c r="D287" s="6" t="s">
        <v>54</v>
      </c>
      <c r="E287" s="6"/>
      <c r="F287" s="6"/>
      <c r="G287" s="18">
        <f>SUM(G288:G290)</f>
        <v>150</v>
      </c>
      <c r="H287" s="18">
        <f>SUM(H288:H290)</f>
        <v>150</v>
      </c>
      <c r="I287" s="18">
        <f>SUM(I288:I290)</f>
        <v>198</v>
      </c>
      <c r="J287" s="264">
        <f t="shared" si="11"/>
        <v>132</v>
      </c>
      <c r="K287" s="34"/>
    </row>
    <row r="288" spans="1:11" s="2" customFormat="1" ht="15.75">
      <c r="A288" s="11"/>
      <c r="B288" s="4"/>
      <c r="C288" s="4"/>
      <c r="D288" s="53"/>
      <c r="E288" s="6" t="s">
        <v>55</v>
      </c>
      <c r="F288" s="6"/>
      <c r="G288" s="18">
        <v>0</v>
      </c>
      <c r="H288" s="18">
        <v>0</v>
      </c>
      <c r="I288" s="18">
        <v>0</v>
      </c>
      <c r="J288" s="264">
        <v>0</v>
      </c>
      <c r="K288" s="34"/>
    </row>
    <row r="289" spans="1:11" s="2" customFormat="1" ht="15.75">
      <c r="A289" s="11"/>
      <c r="B289" s="4"/>
      <c r="C289" s="4"/>
      <c r="D289" s="53"/>
      <c r="E289" s="6" t="s">
        <v>57</v>
      </c>
      <c r="F289" s="6"/>
      <c r="G289" s="18">
        <v>80</v>
      </c>
      <c r="H289" s="18">
        <v>80</v>
      </c>
      <c r="I289" s="18">
        <v>0</v>
      </c>
      <c r="J289" s="264">
        <f t="shared" si="11"/>
        <v>0</v>
      </c>
      <c r="K289" s="34"/>
    </row>
    <row r="290" spans="1:11" s="2" customFormat="1" ht="15.75">
      <c r="A290" s="11"/>
      <c r="B290" s="4"/>
      <c r="C290" s="4"/>
      <c r="D290" s="53"/>
      <c r="E290" s="6" t="s">
        <v>15</v>
      </c>
      <c r="F290" s="6"/>
      <c r="G290" s="18">
        <v>70</v>
      </c>
      <c r="H290" s="18">
        <v>70</v>
      </c>
      <c r="I290" s="18">
        <v>198</v>
      </c>
      <c r="J290" s="264">
        <f t="shared" si="11"/>
        <v>282.8571428571429</v>
      </c>
      <c r="K290" s="34"/>
    </row>
    <row r="291" spans="1:11" s="55" customFormat="1" ht="15.75">
      <c r="A291" s="9"/>
      <c r="B291" s="8" t="s">
        <v>67</v>
      </c>
      <c r="C291" s="8"/>
      <c r="D291" s="8" t="s">
        <v>68</v>
      </c>
      <c r="E291" s="8"/>
      <c r="F291" s="8"/>
      <c r="G291" s="200">
        <f>SUM(G294+G297)</f>
        <v>350</v>
      </c>
      <c r="H291" s="200">
        <f>SUM(H294+H297)</f>
        <v>350</v>
      </c>
      <c r="I291" s="200">
        <f>SUM(I294+I297)</f>
        <v>241</v>
      </c>
      <c r="J291" s="264">
        <f t="shared" si="11"/>
        <v>68.85714285714286</v>
      </c>
      <c r="K291" s="54"/>
    </row>
    <row r="292" spans="1:11" s="55" customFormat="1" ht="15.75">
      <c r="A292" s="9"/>
      <c r="B292" s="8"/>
      <c r="C292" s="8" t="s">
        <v>73</v>
      </c>
      <c r="D292" s="8" t="s">
        <v>9</v>
      </c>
      <c r="E292" s="8"/>
      <c r="F292" s="8"/>
      <c r="G292" s="19">
        <f>SUM(G293)</f>
        <v>0</v>
      </c>
      <c r="H292" s="19">
        <f>SUM(H293)</f>
        <v>0</v>
      </c>
      <c r="I292" s="19">
        <f>SUM(I293)</f>
        <v>0</v>
      </c>
      <c r="J292" s="264">
        <v>0</v>
      </c>
      <c r="K292" s="54"/>
    </row>
    <row r="293" spans="1:11" s="55" customFormat="1" ht="15.75">
      <c r="A293" s="9"/>
      <c r="B293" s="8"/>
      <c r="C293" s="8"/>
      <c r="D293" s="8"/>
      <c r="E293" s="8" t="s">
        <v>193</v>
      </c>
      <c r="F293" s="8"/>
      <c r="G293" s="19">
        <v>0</v>
      </c>
      <c r="H293" s="19">
        <v>0</v>
      </c>
      <c r="I293" s="19">
        <v>0</v>
      </c>
      <c r="J293" s="264">
        <v>0</v>
      </c>
      <c r="K293" s="54"/>
    </row>
    <row r="294" spans="1:11" s="2" customFormat="1" ht="15.75">
      <c r="A294" s="5"/>
      <c r="B294" s="6"/>
      <c r="C294" s="6" t="s">
        <v>75</v>
      </c>
      <c r="D294" s="6" t="s">
        <v>76</v>
      </c>
      <c r="E294" s="6"/>
      <c r="F294" s="6"/>
      <c r="G294" s="18">
        <f>SUM(G295:G296)</f>
        <v>250</v>
      </c>
      <c r="H294" s="18">
        <f>SUM(H295:H296)</f>
        <v>250</v>
      </c>
      <c r="I294" s="18">
        <f>SUM(I295:I296)</f>
        <v>149</v>
      </c>
      <c r="J294" s="264">
        <f t="shared" si="11"/>
        <v>59.599999999999994</v>
      </c>
      <c r="K294" s="34"/>
    </row>
    <row r="295" spans="1:11" s="2" customFormat="1" ht="15.75">
      <c r="A295" s="5"/>
      <c r="B295" s="6"/>
      <c r="C295" s="6"/>
      <c r="D295" s="6"/>
      <c r="E295" s="6" t="s">
        <v>77</v>
      </c>
      <c r="F295" s="6"/>
      <c r="G295" s="18">
        <v>200</v>
      </c>
      <c r="H295" s="18">
        <v>200</v>
      </c>
      <c r="I295" s="18">
        <v>149</v>
      </c>
      <c r="J295" s="264">
        <f t="shared" si="11"/>
        <v>74.5</v>
      </c>
      <c r="K295" s="34"/>
    </row>
    <row r="296" spans="1:11" s="2" customFormat="1" ht="15.75">
      <c r="A296" s="5"/>
      <c r="B296" s="6"/>
      <c r="C296" s="6"/>
      <c r="D296" s="6"/>
      <c r="E296" s="6" t="s">
        <v>320</v>
      </c>
      <c r="F296" s="6"/>
      <c r="G296" s="18">
        <v>50</v>
      </c>
      <c r="H296" s="18">
        <v>50</v>
      </c>
      <c r="I296" s="18">
        <v>0</v>
      </c>
      <c r="J296" s="264">
        <f t="shared" si="11"/>
        <v>0</v>
      </c>
      <c r="K296" s="34"/>
    </row>
    <row r="297" spans="1:11" s="2" customFormat="1" ht="15.75">
      <c r="A297" s="5"/>
      <c r="B297" s="6"/>
      <c r="C297" s="6" t="s">
        <v>88</v>
      </c>
      <c r="D297" s="6" t="s">
        <v>89</v>
      </c>
      <c r="E297" s="6"/>
      <c r="F297" s="6"/>
      <c r="G297" s="18">
        <v>100</v>
      </c>
      <c r="H297" s="18">
        <v>100</v>
      </c>
      <c r="I297" s="18">
        <v>92</v>
      </c>
      <c r="J297" s="264">
        <f t="shared" si="11"/>
        <v>92</v>
      </c>
      <c r="K297" s="34"/>
    </row>
    <row r="298" spans="1:11" s="2" customFormat="1" ht="15.75">
      <c r="A298" s="5"/>
      <c r="B298" s="6"/>
      <c r="C298" s="6"/>
      <c r="D298" s="6"/>
      <c r="E298" s="6"/>
      <c r="F298" s="6"/>
      <c r="G298" s="18"/>
      <c r="H298" s="18"/>
      <c r="I298" s="36"/>
      <c r="J298" s="264"/>
      <c r="K298" s="34"/>
    </row>
    <row r="299" spans="1:11" s="2" customFormat="1" ht="15.75">
      <c r="A299" s="5"/>
      <c r="B299" s="6"/>
      <c r="C299" s="6"/>
      <c r="D299" s="6"/>
      <c r="E299" s="6"/>
      <c r="F299" s="6"/>
      <c r="G299" s="18"/>
      <c r="H299" s="18"/>
      <c r="I299" s="36"/>
      <c r="J299" s="264"/>
      <c r="K299" s="34"/>
    </row>
    <row r="300" spans="1:11" s="2" customFormat="1" ht="15.75">
      <c r="A300" s="221" t="s">
        <v>234</v>
      </c>
      <c r="B300" s="222"/>
      <c r="C300" s="222"/>
      <c r="D300" s="222"/>
      <c r="E300" s="222"/>
      <c r="F300" s="222">
        <v>1</v>
      </c>
      <c r="G300" s="226">
        <f>SUM(G301+G308+G312+G341)</f>
        <v>4515</v>
      </c>
      <c r="H300" s="226">
        <f>SUM(H301+H308+H312+H341)</f>
        <v>4522</v>
      </c>
      <c r="I300" s="226">
        <f>SUM(I301+I308+I312+I341)</f>
        <v>3662</v>
      </c>
      <c r="J300" s="264">
        <f t="shared" si="11"/>
        <v>80.98186643078283</v>
      </c>
      <c r="K300" s="34"/>
    </row>
    <row r="301" spans="1:11" s="2" customFormat="1" ht="15.75">
      <c r="A301" s="11" t="s">
        <v>31</v>
      </c>
      <c r="B301" s="4"/>
      <c r="C301" s="4" t="s">
        <v>11</v>
      </c>
      <c r="D301" s="4"/>
      <c r="E301" s="4"/>
      <c r="F301" s="6"/>
      <c r="G301" s="77">
        <f>SUM(G302)</f>
        <v>1512</v>
      </c>
      <c r="H301" s="77">
        <f>SUM(H302)</f>
        <v>1519</v>
      </c>
      <c r="I301" s="77">
        <f>SUM(I302)</f>
        <v>1470</v>
      </c>
      <c r="J301" s="264">
        <f t="shared" si="11"/>
        <v>96.7741935483871</v>
      </c>
      <c r="K301" s="34"/>
    </row>
    <row r="302" spans="1:11" s="2" customFormat="1" ht="15.75">
      <c r="A302" s="5"/>
      <c r="B302" s="6" t="s">
        <v>32</v>
      </c>
      <c r="C302" s="6"/>
      <c r="D302" s="6" t="s">
        <v>33</v>
      </c>
      <c r="E302" s="6"/>
      <c r="F302" s="6"/>
      <c r="G302" s="78">
        <f>SUM(G303+G305)</f>
        <v>1512</v>
      </c>
      <c r="H302" s="78">
        <f>SUM(H303+H305)</f>
        <v>1519</v>
      </c>
      <c r="I302" s="78">
        <f>SUM(I303+I305)</f>
        <v>1470</v>
      </c>
      <c r="J302" s="264">
        <f t="shared" si="11"/>
        <v>96.7741935483871</v>
      </c>
      <c r="K302" s="34"/>
    </row>
    <row r="303" spans="1:11" s="2" customFormat="1" ht="15.75">
      <c r="A303" s="5"/>
      <c r="B303" s="6"/>
      <c r="C303" s="6" t="s">
        <v>34</v>
      </c>
      <c r="D303" s="6" t="s">
        <v>35</v>
      </c>
      <c r="E303" s="6"/>
      <c r="F303" s="6"/>
      <c r="G303" s="18">
        <f>SUM(G304)</f>
        <v>1416</v>
      </c>
      <c r="H303" s="18">
        <f>SUM(H304)</f>
        <v>1416</v>
      </c>
      <c r="I303" s="18">
        <f>SUM(I304)</f>
        <v>1369</v>
      </c>
      <c r="J303" s="264">
        <f t="shared" si="11"/>
        <v>96.68079096045197</v>
      </c>
      <c r="K303" s="34"/>
    </row>
    <row r="304" spans="1:11" s="2" customFormat="1" ht="15.75">
      <c r="A304" s="5"/>
      <c r="B304" s="6"/>
      <c r="C304" s="6"/>
      <c r="D304" s="6" t="s">
        <v>217</v>
      </c>
      <c r="E304" s="6"/>
      <c r="F304" s="6"/>
      <c r="G304" s="18">
        <v>1416</v>
      </c>
      <c r="H304" s="18">
        <v>1416</v>
      </c>
      <c r="I304" s="18">
        <v>1369</v>
      </c>
      <c r="J304" s="264">
        <f t="shared" si="11"/>
        <v>96.68079096045197</v>
      </c>
      <c r="K304" s="34"/>
    </row>
    <row r="305" spans="1:11" s="2" customFormat="1" ht="15.75">
      <c r="A305" s="5"/>
      <c r="B305" s="6"/>
      <c r="C305" s="6" t="s">
        <v>255</v>
      </c>
      <c r="D305" s="6" t="s">
        <v>256</v>
      </c>
      <c r="E305" s="6"/>
      <c r="F305" s="6"/>
      <c r="G305" s="18">
        <f>SUM(G306:G307)</f>
        <v>96</v>
      </c>
      <c r="H305" s="18">
        <f>SUM(H306:H307)</f>
        <v>103</v>
      </c>
      <c r="I305" s="18">
        <f>SUM(I306:I307)</f>
        <v>101</v>
      </c>
      <c r="J305" s="264">
        <f t="shared" si="11"/>
        <v>98.05825242718447</v>
      </c>
      <c r="K305" s="34"/>
    </row>
    <row r="306" spans="1:11" s="2" customFormat="1" ht="15.75">
      <c r="A306" s="5"/>
      <c r="B306" s="6"/>
      <c r="C306" s="6"/>
      <c r="D306" s="6" t="s">
        <v>228</v>
      </c>
      <c r="E306" s="6"/>
      <c r="F306" s="6"/>
      <c r="G306" s="18">
        <v>96</v>
      </c>
      <c r="H306" s="18">
        <v>96</v>
      </c>
      <c r="I306" s="18">
        <v>93</v>
      </c>
      <c r="J306" s="264">
        <f t="shared" si="11"/>
        <v>96.875</v>
      </c>
      <c r="K306" s="34"/>
    </row>
    <row r="307" spans="1:11" s="2" customFormat="1" ht="15.75">
      <c r="A307" s="5"/>
      <c r="B307" s="6"/>
      <c r="C307" s="6"/>
      <c r="D307" s="6" t="s">
        <v>421</v>
      </c>
      <c r="E307" s="6"/>
      <c r="F307" s="6"/>
      <c r="G307" s="18">
        <v>0</v>
      </c>
      <c r="H307" s="18">
        <v>7</v>
      </c>
      <c r="I307" s="18">
        <v>8</v>
      </c>
      <c r="J307" s="264">
        <v>0</v>
      </c>
      <c r="K307" s="34"/>
    </row>
    <row r="308" spans="1:11" s="2" customFormat="1" ht="15.75" customHeight="1">
      <c r="A308" s="11" t="s">
        <v>44</v>
      </c>
      <c r="B308" s="4"/>
      <c r="C308" s="4" t="s">
        <v>45</v>
      </c>
      <c r="D308" s="52"/>
      <c r="E308" s="52"/>
      <c r="F308" s="12"/>
      <c r="G308" s="77">
        <f>SUM(G309:G311)</f>
        <v>416</v>
      </c>
      <c r="H308" s="77">
        <f>SUM(H309:H311)</f>
        <v>416</v>
      </c>
      <c r="I308" s="77">
        <f>SUM(I309:I311)</f>
        <v>405</v>
      </c>
      <c r="J308" s="264">
        <f t="shared" si="11"/>
        <v>97.35576923076923</v>
      </c>
      <c r="K308" s="34"/>
    </row>
    <row r="309" spans="1:12" s="2" customFormat="1" ht="15.75">
      <c r="A309" s="5"/>
      <c r="B309" s="6"/>
      <c r="C309" s="6"/>
      <c r="D309" s="6" t="s">
        <v>23</v>
      </c>
      <c r="E309" s="6"/>
      <c r="F309" s="6"/>
      <c r="G309" s="17">
        <v>382</v>
      </c>
      <c r="H309" s="17">
        <v>382</v>
      </c>
      <c r="I309" s="17">
        <v>371</v>
      </c>
      <c r="J309" s="264">
        <f t="shared" si="11"/>
        <v>97.12041884816755</v>
      </c>
      <c r="K309" s="34"/>
      <c r="L309" s="24"/>
    </row>
    <row r="310" spans="1:12" s="2" customFormat="1" ht="15.75">
      <c r="A310" s="5"/>
      <c r="B310" s="6"/>
      <c r="C310" s="6"/>
      <c r="D310" s="6" t="s">
        <v>48</v>
      </c>
      <c r="E310" s="6"/>
      <c r="F310" s="6"/>
      <c r="G310" s="17">
        <v>16</v>
      </c>
      <c r="H310" s="17">
        <v>16</v>
      </c>
      <c r="I310" s="17">
        <v>16</v>
      </c>
      <c r="J310" s="264">
        <f t="shared" si="11"/>
        <v>100</v>
      </c>
      <c r="K310" s="34"/>
      <c r="L310" s="24"/>
    </row>
    <row r="311" spans="1:12" s="2" customFormat="1" ht="15.75">
      <c r="A311" s="5"/>
      <c r="B311" s="6"/>
      <c r="C311" s="6"/>
      <c r="D311" s="6" t="s">
        <v>49</v>
      </c>
      <c r="E311" s="6"/>
      <c r="F311" s="6"/>
      <c r="G311" s="17">
        <v>18</v>
      </c>
      <c r="H311" s="17">
        <v>18</v>
      </c>
      <c r="I311" s="17">
        <v>18</v>
      </c>
      <c r="J311" s="264">
        <f t="shared" si="11"/>
        <v>100</v>
      </c>
      <c r="K311" s="34"/>
      <c r="L311" s="24"/>
    </row>
    <row r="312" spans="1:11" s="2" customFormat="1" ht="15.75">
      <c r="A312" s="11" t="s">
        <v>46</v>
      </c>
      <c r="B312" s="4"/>
      <c r="C312" s="4" t="s">
        <v>47</v>
      </c>
      <c r="D312" s="53"/>
      <c r="E312" s="4"/>
      <c r="F312" s="6"/>
      <c r="G312" s="77">
        <f>SUM(G313+G331+G339+G325)</f>
        <v>2207</v>
      </c>
      <c r="H312" s="77">
        <f>SUM(H313+H331+H339+H325)</f>
        <v>2207</v>
      </c>
      <c r="I312" s="77">
        <f>SUM(I313+I331+I339+I325)</f>
        <v>1543</v>
      </c>
      <c r="J312" s="264">
        <f t="shared" si="11"/>
        <v>69.91391028545537</v>
      </c>
      <c r="K312" s="34"/>
    </row>
    <row r="313" spans="1:11" s="55" customFormat="1" ht="15.75">
      <c r="A313" s="9"/>
      <c r="B313" s="8" t="s">
        <v>50</v>
      </c>
      <c r="C313" s="8"/>
      <c r="D313" s="8" t="s">
        <v>3</v>
      </c>
      <c r="E313" s="9"/>
      <c r="F313" s="9"/>
      <c r="G313" s="200">
        <f>SUM(G314+G317+G324)</f>
        <v>565</v>
      </c>
      <c r="H313" s="200">
        <f>SUM(H314+H317+H324)</f>
        <v>565</v>
      </c>
      <c r="I313" s="200">
        <f>SUM(I314+I317+I324)</f>
        <v>277</v>
      </c>
      <c r="J313" s="264">
        <f t="shared" si="11"/>
        <v>49.02654867256637</v>
      </c>
      <c r="K313" s="54"/>
    </row>
    <row r="314" spans="1:11" s="55" customFormat="1" ht="15.75">
      <c r="A314" s="9"/>
      <c r="B314" s="8"/>
      <c r="C314" s="8" t="s">
        <v>51</v>
      </c>
      <c r="D314" s="8" t="s">
        <v>52</v>
      </c>
      <c r="E314" s="9"/>
      <c r="F314" s="9"/>
      <c r="G314" s="19">
        <f>SUM(G315:G316)</f>
        <v>250</v>
      </c>
      <c r="H314" s="19">
        <f>SUM(H315:H316)</f>
        <v>250</v>
      </c>
      <c r="I314" s="19">
        <f>SUM(I315:I316)</f>
        <v>233</v>
      </c>
      <c r="J314" s="264">
        <f t="shared" si="11"/>
        <v>93.2</v>
      </c>
      <c r="K314" s="54"/>
    </row>
    <row r="315" spans="1:11" s="55" customFormat="1" ht="15.75">
      <c r="A315" s="9"/>
      <c r="B315" s="8"/>
      <c r="C315" s="8"/>
      <c r="D315" s="8"/>
      <c r="E315" s="9" t="s">
        <v>19</v>
      </c>
      <c r="F315" s="9"/>
      <c r="G315" s="19">
        <v>200</v>
      </c>
      <c r="H315" s="19">
        <v>200</v>
      </c>
      <c r="I315" s="19">
        <v>202</v>
      </c>
      <c r="J315" s="264">
        <f t="shared" si="11"/>
        <v>101</v>
      </c>
      <c r="K315" s="54"/>
    </row>
    <row r="316" spans="1:11" s="55" customFormat="1" ht="15.75">
      <c r="A316" s="9"/>
      <c r="B316" s="8"/>
      <c r="C316" s="8"/>
      <c r="D316" s="8"/>
      <c r="E316" s="9" t="s">
        <v>394</v>
      </c>
      <c r="F316" s="9"/>
      <c r="G316" s="19">
        <v>50</v>
      </c>
      <c r="H316" s="19">
        <v>50</v>
      </c>
      <c r="I316" s="19">
        <v>31</v>
      </c>
      <c r="J316" s="264">
        <f t="shared" si="11"/>
        <v>62</v>
      </c>
      <c r="K316" s="54"/>
    </row>
    <row r="317" spans="1:11" s="2" customFormat="1" ht="15.75">
      <c r="A317" s="5"/>
      <c r="B317" s="6"/>
      <c r="C317" s="6" t="s">
        <v>53</v>
      </c>
      <c r="D317" s="6" t="s">
        <v>54</v>
      </c>
      <c r="E317" s="6"/>
      <c r="F317" s="6"/>
      <c r="G317" s="17">
        <f>SUM(G318:G323)</f>
        <v>315</v>
      </c>
      <c r="H317" s="17">
        <f>SUM(H318:H323)</f>
        <v>315</v>
      </c>
      <c r="I317" s="17">
        <f>SUM(I318:I323)</f>
        <v>44</v>
      </c>
      <c r="J317" s="264">
        <f t="shared" si="11"/>
        <v>13.968253968253968</v>
      </c>
      <c r="K317" s="34"/>
    </row>
    <row r="318" spans="1:11" s="2" customFormat="1" ht="15.75">
      <c r="A318" s="11"/>
      <c r="B318" s="4"/>
      <c r="C318" s="4"/>
      <c r="D318" s="53"/>
      <c r="E318" s="6" t="s">
        <v>55</v>
      </c>
      <c r="F318" s="6"/>
      <c r="G318" s="18">
        <v>50</v>
      </c>
      <c r="H318" s="18">
        <v>50</v>
      </c>
      <c r="I318" s="18">
        <v>22</v>
      </c>
      <c r="J318" s="264">
        <f t="shared" si="11"/>
        <v>44</v>
      </c>
      <c r="K318" s="34"/>
    </row>
    <row r="319" spans="1:11" s="2" customFormat="1" ht="15.75">
      <c r="A319" s="11"/>
      <c r="B319" s="4"/>
      <c r="C319" s="4"/>
      <c r="D319" s="53"/>
      <c r="E319" s="6" t="s">
        <v>56</v>
      </c>
      <c r="F319" s="6"/>
      <c r="G319" s="18">
        <v>50</v>
      </c>
      <c r="H319" s="18">
        <v>50</v>
      </c>
      <c r="I319" s="18">
        <v>0</v>
      </c>
      <c r="J319" s="264">
        <f t="shared" si="11"/>
        <v>0</v>
      </c>
      <c r="K319" s="34"/>
    </row>
    <row r="320" spans="1:11" s="2" customFormat="1" ht="15.75">
      <c r="A320" s="11"/>
      <c r="B320" s="4"/>
      <c r="C320" s="4"/>
      <c r="D320" s="53"/>
      <c r="E320" s="6" t="s">
        <v>57</v>
      </c>
      <c r="F320" s="6"/>
      <c r="G320" s="18">
        <v>0</v>
      </c>
      <c r="H320" s="18">
        <v>0</v>
      </c>
      <c r="I320" s="18">
        <v>0</v>
      </c>
      <c r="J320" s="264">
        <v>0</v>
      </c>
      <c r="K320" s="34"/>
    </row>
    <row r="321" spans="1:11" s="2" customFormat="1" ht="15.75">
      <c r="A321" s="11"/>
      <c r="B321" s="4"/>
      <c r="C321" s="4"/>
      <c r="D321" s="53"/>
      <c r="E321" s="6" t="s">
        <v>58</v>
      </c>
      <c r="F321" s="6"/>
      <c r="G321" s="18">
        <v>15</v>
      </c>
      <c r="H321" s="18">
        <v>15</v>
      </c>
      <c r="I321" s="18">
        <v>10</v>
      </c>
      <c r="J321" s="264">
        <f t="shared" si="11"/>
        <v>66.66666666666666</v>
      </c>
      <c r="K321" s="34"/>
    </row>
    <row r="322" spans="1:11" s="2" customFormat="1" ht="15.75">
      <c r="A322" s="11"/>
      <c r="B322" s="4"/>
      <c r="C322" s="4"/>
      <c r="D322" s="53"/>
      <c r="E322" s="6" t="s">
        <v>220</v>
      </c>
      <c r="F322" s="6"/>
      <c r="G322" s="18">
        <v>100</v>
      </c>
      <c r="H322" s="18">
        <v>100</v>
      </c>
      <c r="I322" s="18">
        <v>0</v>
      </c>
      <c r="J322" s="264">
        <f t="shared" si="11"/>
        <v>0</v>
      </c>
      <c r="K322" s="34"/>
    </row>
    <row r="323" spans="1:11" s="2" customFormat="1" ht="15.75">
      <c r="A323" s="11"/>
      <c r="B323" s="4"/>
      <c r="C323" s="4"/>
      <c r="D323" s="53"/>
      <c r="E323" s="6" t="s">
        <v>15</v>
      </c>
      <c r="F323" s="6"/>
      <c r="G323" s="18">
        <v>100</v>
      </c>
      <c r="H323" s="18">
        <v>100</v>
      </c>
      <c r="I323" s="18">
        <v>12</v>
      </c>
      <c r="J323" s="264">
        <f t="shared" si="11"/>
        <v>12</v>
      </c>
      <c r="K323" s="34"/>
    </row>
    <row r="324" spans="1:11" s="2" customFormat="1" ht="15.75">
      <c r="A324" s="11"/>
      <c r="B324" s="4"/>
      <c r="C324" s="6" t="s">
        <v>59</v>
      </c>
      <c r="D324" s="6" t="s">
        <v>60</v>
      </c>
      <c r="E324" s="6"/>
      <c r="F324" s="6"/>
      <c r="G324" s="17">
        <v>0</v>
      </c>
      <c r="H324" s="17">
        <v>0</v>
      </c>
      <c r="I324" s="17">
        <v>0</v>
      </c>
      <c r="J324" s="264">
        <v>0</v>
      </c>
      <c r="K324" s="34"/>
    </row>
    <row r="325" spans="1:11" s="55" customFormat="1" ht="15.75">
      <c r="A325" s="9"/>
      <c r="B325" s="8" t="s">
        <v>61</v>
      </c>
      <c r="C325" s="8"/>
      <c r="D325" s="8" t="s">
        <v>62</v>
      </c>
      <c r="E325" s="8"/>
      <c r="F325" s="8"/>
      <c r="G325" s="200">
        <f>SUM(G326+G329)</f>
        <v>152</v>
      </c>
      <c r="H325" s="200">
        <f>SUM(H326+H329)</f>
        <v>152</v>
      </c>
      <c r="I325" s="200">
        <f>SUM(I326+I329)</f>
        <v>84</v>
      </c>
      <c r="J325" s="264">
        <f t="shared" si="11"/>
        <v>55.26315789473685</v>
      </c>
      <c r="K325" s="54"/>
    </row>
    <row r="326" spans="1:11" s="55" customFormat="1" ht="15.75">
      <c r="A326" s="9"/>
      <c r="B326" s="8"/>
      <c r="C326" s="8" t="s">
        <v>63</v>
      </c>
      <c r="D326" s="8" t="s">
        <v>321</v>
      </c>
      <c r="E326" s="8"/>
      <c r="F326" s="8"/>
      <c r="G326" s="19">
        <f>SUM(G327:G328)</f>
        <v>122</v>
      </c>
      <c r="H326" s="19">
        <f>SUM(H327:H328)</f>
        <v>122</v>
      </c>
      <c r="I326" s="19">
        <f>SUM(I327:I328)</f>
        <v>84</v>
      </c>
      <c r="J326" s="264">
        <f t="shared" si="11"/>
        <v>68.85245901639344</v>
      </c>
      <c r="K326" s="54"/>
    </row>
    <row r="327" spans="1:11" s="55" customFormat="1" ht="15.75">
      <c r="A327" s="9"/>
      <c r="B327" s="8"/>
      <c r="C327" s="8"/>
      <c r="D327" s="8"/>
      <c r="E327" s="6" t="s">
        <v>322</v>
      </c>
      <c r="F327" s="8"/>
      <c r="G327" s="19">
        <v>72</v>
      </c>
      <c r="H327" s="19">
        <v>72</v>
      </c>
      <c r="I327" s="19">
        <v>56</v>
      </c>
      <c r="J327" s="264">
        <f t="shared" si="11"/>
        <v>77.77777777777779</v>
      </c>
      <c r="K327" s="54"/>
    </row>
    <row r="328" spans="1:11" s="55" customFormat="1" ht="15.75">
      <c r="A328" s="9"/>
      <c r="B328" s="8"/>
      <c r="C328" s="8"/>
      <c r="D328" s="8"/>
      <c r="E328" s="6" t="s">
        <v>323</v>
      </c>
      <c r="F328" s="8"/>
      <c r="G328" s="19">
        <v>50</v>
      </c>
      <c r="H328" s="19">
        <v>50</v>
      </c>
      <c r="I328" s="19">
        <v>28</v>
      </c>
      <c r="J328" s="264">
        <f t="shared" si="11"/>
        <v>56.00000000000001</v>
      </c>
      <c r="K328" s="54"/>
    </row>
    <row r="329" spans="1:11" s="2" customFormat="1" ht="15.75">
      <c r="A329" s="5"/>
      <c r="B329" s="6"/>
      <c r="C329" s="6" t="s">
        <v>65</v>
      </c>
      <c r="D329" s="6" t="s">
        <v>66</v>
      </c>
      <c r="E329" s="6"/>
      <c r="F329" s="6"/>
      <c r="G329" s="18">
        <f>SUM(G330)</f>
        <v>30</v>
      </c>
      <c r="H329" s="18">
        <f>SUM(H330)</f>
        <v>30</v>
      </c>
      <c r="I329" s="18">
        <f>SUM(I330)</f>
        <v>0</v>
      </c>
      <c r="J329" s="264">
        <f t="shared" si="11"/>
        <v>0</v>
      </c>
      <c r="K329" s="34"/>
    </row>
    <row r="330" spans="1:11" s="2" customFormat="1" ht="15.75">
      <c r="A330" s="5"/>
      <c r="B330" s="6"/>
      <c r="C330" s="6"/>
      <c r="D330" s="6"/>
      <c r="E330" s="6" t="s">
        <v>4</v>
      </c>
      <c r="F330" s="6"/>
      <c r="G330" s="18">
        <v>30</v>
      </c>
      <c r="H330" s="18">
        <v>30</v>
      </c>
      <c r="I330" s="18">
        <v>0</v>
      </c>
      <c r="J330" s="264">
        <f t="shared" si="11"/>
        <v>0</v>
      </c>
      <c r="K330" s="34"/>
    </row>
    <row r="331" spans="1:11" s="55" customFormat="1" ht="15.75">
      <c r="A331" s="9"/>
      <c r="B331" s="8" t="s">
        <v>67</v>
      </c>
      <c r="C331" s="8"/>
      <c r="D331" s="8" t="s">
        <v>68</v>
      </c>
      <c r="E331" s="8"/>
      <c r="F331" s="8"/>
      <c r="G331" s="200">
        <f>SUM(G332+G336+G337)</f>
        <v>1160</v>
      </c>
      <c r="H331" s="200">
        <f>SUM(H332+H336+H337)</f>
        <v>1160</v>
      </c>
      <c r="I331" s="200">
        <f>SUM(I332+I336+I337)</f>
        <v>927</v>
      </c>
      <c r="J331" s="264">
        <f t="shared" si="11"/>
        <v>79.91379310344827</v>
      </c>
      <c r="K331" s="54"/>
    </row>
    <row r="332" spans="1:11" s="2" customFormat="1" ht="15.75">
      <c r="A332" s="5"/>
      <c r="B332" s="6"/>
      <c r="C332" s="6" t="s">
        <v>69</v>
      </c>
      <c r="D332" s="6" t="s">
        <v>70</v>
      </c>
      <c r="E332" s="6"/>
      <c r="F332" s="6"/>
      <c r="G332" s="18">
        <f>SUM(G333:G335)</f>
        <v>1100</v>
      </c>
      <c r="H332" s="18">
        <f>SUM(H333:H335)</f>
        <v>1100</v>
      </c>
      <c r="I332" s="18">
        <f>SUM(I333:I335)</f>
        <v>725</v>
      </c>
      <c r="J332" s="264">
        <f t="shared" si="11"/>
        <v>65.9090909090909</v>
      </c>
      <c r="K332" s="34"/>
    </row>
    <row r="333" spans="1:11" s="2" customFormat="1" ht="15.75">
      <c r="A333" s="5"/>
      <c r="B333" s="6"/>
      <c r="C333" s="6"/>
      <c r="D333" s="6"/>
      <c r="E333" s="6" t="s">
        <v>71</v>
      </c>
      <c r="F333" s="6"/>
      <c r="G333" s="18">
        <v>100</v>
      </c>
      <c r="H333" s="18">
        <v>100</v>
      </c>
      <c r="I333" s="18">
        <v>73</v>
      </c>
      <c r="J333" s="264">
        <f t="shared" si="11"/>
        <v>73</v>
      </c>
      <c r="K333" s="34"/>
    </row>
    <row r="334" spans="1:11" s="2" customFormat="1" ht="15.75">
      <c r="A334" s="5"/>
      <c r="B334" s="6"/>
      <c r="C334" s="6"/>
      <c r="D334" s="6"/>
      <c r="E334" s="6" t="s">
        <v>324</v>
      </c>
      <c r="F334" s="6"/>
      <c r="G334" s="18">
        <v>100</v>
      </c>
      <c r="H334" s="18">
        <v>100</v>
      </c>
      <c r="I334" s="18">
        <v>65</v>
      </c>
      <c r="J334" s="264">
        <f t="shared" si="11"/>
        <v>65</v>
      </c>
      <c r="K334" s="34"/>
    </row>
    <row r="335" spans="1:11" s="2" customFormat="1" ht="15.75">
      <c r="A335" s="5"/>
      <c r="B335" s="6"/>
      <c r="C335" s="6"/>
      <c r="D335" s="6"/>
      <c r="E335" s="6" t="s">
        <v>72</v>
      </c>
      <c r="F335" s="6"/>
      <c r="G335" s="18">
        <v>900</v>
      </c>
      <c r="H335" s="18">
        <v>900</v>
      </c>
      <c r="I335" s="18">
        <v>587</v>
      </c>
      <c r="J335" s="264">
        <f t="shared" si="11"/>
        <v>65.22222222222223</v>
      </c>
      <c r="K335" s="34"/>
    </row>
    <row r="336" spans="1:11" s="2" customFormat="1" ht="15.75">
      <c r="A336" s="5"/>
      <c r="B336" s="6"/>
      <c r="C336" s="6" t="s">
        <v>74</v>
      </c>
      <c r="D336" s="6" t="s">
        <v>6</v>
      </c>
      <c r="E336" s="6"/>
      <c r="F336" s="6"/>
      <c r="G336" s="18">
        <v>50</v>
      </c>
      <c r="H336" s="18">
        <v>50</v>
      </c>
      <c r="I336" s="18">
        <v>200</v>
      </c>
      <c r="J336" s="264">
        <f t="shared" si="11"/>
        <v>400</v>
      </c>
      <c r="K336" s="34"/>
    </row>
    <row r="337" spans="1:11" s="2" customFormat="1" ht="15.75">
      <c r="A337" s="5"/>
      <c r="B337" s="6"/>
      <c r="C337" s="6" t="s">
        <v>75</v>
      </c>
      <c r="D337" s="6" t="s">
        <v>76</v>
      </c>
      <c r="E337" s="6"/>
      <c r="F337" s="6"/>
      <c r="G337" s="18">
        <f>SUM(G338:G338)</f>
        <v>10</v>
      </c>
      <c r="H337" s="18">
        <f>SUM(H338:H338)</f>
        <v>10</v>
      </c>
      <c r="I337" s="18">
        <f>SUM(I338:I338)</f>
        <v>2</v>
      </c>
      <c r="J337" s="264">
        <f t="shared" si="11"/>
        <v>20</v>
      </c>
      <c r="K337" s="34"/>
    </row>
    <row r="338" spans="1:11" s="2" customFormat="1" ht="15.75">
      <c r="A338" s="5"/>
      <c r="B338" s="6"/>
      <c r="C338" s="6"/>
      <c r="D338" s="6"/>
      <c r="E338" s="6" t="s">
        <v>77</v>
      </c>
      <c r="F338" s="6"/>
      <c r="G338" s="18">
        <v>10</v>
      </c>
      <c r="H338" s="18">
        <v>10</v>
      </c>
      <c r="I338" s="18">
        <v>2</v>
      </c>
      <c r="J338" s="264">
        <f t="shared" si="11"/>
        <v>20</v>
      </c>
      <c r="K338" s="34"/>
    </row>
    <row r="339" spans="1:11" s="55" customFormat="1" ht="15.75">
      <c r="A339" s="9"/>
      <c r="B339" s="8" t="s">
        <v>86</v>
      </c>
      <c r="C339" s="8"/>
      <c r="D339" s="8" t="s">
        <v>87</v>
      </c>
      <c r="E339" s="8"/>
      <c r="F339" s="8"/>
      <c r="G339" s="200">
        <f>SUM(G340)</f>
        <v>330</v>
      </c>
      <c r="H339" s="200">
        <f>SUM(H340)</f>
        <v>330</v>
      </c>
      <c r="I339" s="200">
        <f>SUM(I340)</f>
        <v>255</v>
      </c>
      <c r="J339" s="264">
        <f t="shared" si="11"/>
        <v>77.27272727272727</v>
      </c>
      <c r="K339" s="54"/>
    </row>
    <row r="340" spans="1:11" s="2" customFormat="1" ht="15.75">
      <c r="A340" s="5"/>
      <c r="B340" s="6"/>
      <c r="C340" s="6" t="s">
        <v>88</v>
      </c>
      <c r="D340" s="6" t="s">
        <v>89</v>
      </c>
      <c r="E340" s="6"/>
      <c r="F340" s="6"/>
      <c r="G340" s="18">
        <v>330</v>
      </c>
      <c r="H340" s="18">
        <v>330</v>
      </c>
      <c r="I340" s="18">
        <v>255</v>
      </c>
      <c r="J340" s="264">
        <f t="shared" si="11"/>
        <v>77.27272727272727</v>
      </c>
      <c r="K340" s="34"/>
    </row>
    <row r="341" spans="1:11" s="2" customFormat="1" ht="15.75">
      <c r="A341" s="11" t="s">
        <v>133</v>
      </c>
      <c r="B341" s="4"/>
      <c r="C341" s="4" t="s">
        <v>134</v>
      </c>
      <c r="D341" s="4"/>
      <c r="E341" s="59"/>
      <c r="F341" s="7"/>
      <c r="G341" s="237">
        <f>SUM(G342:G343)</f>
        <v>380</v>
      </c>
      <c r="H341" s="237">
        <f>SUM(H342:H343)</f>
        <v>380</v>
      </c>
      <c r="I341" s="237">
        <f>SUM(I342:I343)</f>
        <v>244</v>
      </c>
      <c r="J341" s="264">
        <f t="shared" si="11"/>
        <v>64.21052631578948</v>
      </c>
      <c r="K341" s="34"/>
    </row>
    <row r="342" spans="1:11" s="2" customFormat="1" ht="15.75">
      <c r="A342" s="5"/>
      <c r="B342" s="6" t="s">
        <v>135</v>
      </c>
      <c r="C342" s="6"/>
      <c r="D342" s="6" t="s">
        <v>139</v>
      </c>
      <c r="E342" s="7"/>
      <c r="F342" s="6"/>
      <c r="G342" s="238">
        <v>300</v>
      </c>
      <c r="H342" s="238">
        <v>300</v>
      </c>
      <c r="I342" s="238">
        <v>192</v>
      </c>
      <c r="J342" s="264">
        <f t="shared" si="11"/>
        <v>64</v>
      </c>
      <c r="K342" s="34"/>
    </row>
    <row r="343" spans="1:11" s="2" customFormat="1" ht="15.75">
      <c r="A343" s="5"/>
      <c r="B343" s="6" t="s">
        <v>138</v>
      </c>
      <c r="C343" s="6"/>
      <c r="D343" s="6" t="s">
        <v>142</v>
      </c>
      <c r="E343" s="7"/>
      <c r="F343" s="6"/>
      <c r="G343" s="238">
        <v>80</v>
      </c>
      <c r="H343" s="238">
        <v>80</v>
      </c>
      <c r="I343" s="238">
        <v>52</v>
      </c>
      <c r="J343" s="264">
        <f t="shared" si="11"/>
        <v>65</v>
      </c>
      <c r="K343" s="34"/>
    </row>
    <row r="344" spans="1:11" s="2" customFormat="1" ht="15.75">
      <c r="A344" s="5"/>
      <c r="B344" s="6"/>
      <c r="C344" s="6"/>
      <c r="D344" s="6"/>
      <c r="E344" s="7"/>
      <c r="F344" s="6"/>
      <c r="G344" s="58"/>
      <c r="H344" s="58"/>
      <c r="I344" s="36"/>
      <c r="J344" s="264"/>
      <c r="K344" s="34"/>
    </row>
    <row r="345" spans="1:11" s="2" customFormat="1" ht="15.75">
      <c r="A345" s="5"/>
      <c r="B345" s="6"/>
      <c r="C345" s="6"/>
      <c r="D345" s="6"/>
      <c r="E345" s="7"/>
      <c r="F345" s="6"/>
      <c r="G345" s="58"/>
      <c r="H345" s="58"/>
      <c r="I345" s="36"/>
      <c r="J345" s="264"/>
      <c r="K345" s="34"/>
    </row>
    <row r="346" spans="1:11" s="2" customFormat="1" ht="15.75">
      <c r="A346" s="221" t="s">
        <v>406</v>
      </c>
      <c r="B346" s="222"/>
      <c r="C346" s="222"/>
      <c r="D346" s="222"/>
      <c r="E346" s="222"/>
      <c r="F346" s="222">
        <v>1</v>
      </c>
      <c r="G346" s="226">
        <f>SUM(G347+G354+G358+G384)</f>
        <v>3321</v>
      </c>
      <c r="H346" s="226">
        <f>SUM(H347+H354+H358+H384)</f>
        <v>3321</v>
      </c>
      <c r="I346" s="226">
        <f>SUM(I347+I354+I358+I384)</f>
        <v>3028</v>
      </c>
      <c r="J346" s="264">
        <f t="shared" si="11"/>
        <v>91.17735621800662</v>
      </c>
      <c r="K346" s="34"/>
    </row>
    <row r="347" spans="1:11" s="2" customFormat="1" ht="15.75">
      <c r="A347" s="11" t="s">
        <v>31</v>
      </c>
      <c r="B347" s="4"/>
      <c r="C347" s="4" t="s">
        <v>11</v>
      </c>
      <c r="D347" s="4"/>
      <c r="E347" s="4"/>
      <c r="F347" s="6"/>
      <c r="G347" s="77">
        <f>SUM(G348)</f>
        <v>1607</v>
      </c>
      <c r="H347" s="77">
        <f>SUM(H348)</f>
        <v>1607</v>
      </c>
      <c r="I347" s="77">
        <f>SUM(I348)</f>
        <v>1631</v>
      </c>
      <c r="J347" s="264">
        <f t="shared" si="11"/>
        <v>101.4934660858743</v>
      </c>
      <c r="K347" s="34"/>
    </row>
    <row r="348" spans="1:11" s="2" customFormat="1" ht="15.75">
      <c r="A348" s="5"/>
      <c r="B348" s="6" t="s">
        <v>32</v>
      </c>
      <c r="C348" s="6"/>
      <c r="D348" s="6" t="s">
        <v>33</v>
      </c>
      <c r="E348" s="6"/>
      <c r="F348" s="6"/>
      <c r="G348" s="78">
        <f>SUM(G349+G352)</f>
        <v>1607</v>
      </c>
      <c r="H348" s="78">
        <f>SUM(H349+H352)</f>
        <v>1607</v>
      </c>
      <c r="I348" s="78">
        <f>SUM(I349+I352)</f>
        <v>1631</v>
      </c>
      <c r="J348" s="264">
        <f t="shared" si="11"/>
        <v>101.4934660858743</v>
      </c>
      <c r="K348" s="34"/>
    </row>
    <row r="349" spans="1:11" s="2" customFormat="1" ht="15.75">
      <c r="A349" s="5"/>
      <c r="B349" s="6"/>
      <c r="C349" s="6" t="s">
        <v>34</v>
      </c>
      <c r="D349" s="6" t="s">
        <v>35</v>
      </c>
      <c r="E349" s="6"/>
      <c r="F349" s="6"/>
      <c r="G349" s="18">
        <f>SUM(G350:G351)</f>
        <v>1511</v>
      </c>
      <c r="H349" s="18">
        <f>SUM(H350:H351)</f>
        <v>1511</v>
      </c>
      <c r="I349" s="18">
        <f>SUM(I350:I351)</f>
        <v>1538</v>
      </c>
      <c r="J349" s="264">
        <f aca="true" t="shared" si="12" ref="J349:J402">I349/H349*100</f>
        <v>101.78689609530112</v>
      </c>
      <c r="K349" s="34"/>
    </row>
    <row r="350" spans="1:11" s="2" customFormat="1" ht="15.75">
      <c r="A350" s="5"/>
      <c r="B350" s="6"/>
      <c r="C350" s="6"/>
      <c r="D350" s="6" t="s">
        <v>217</v>
      </c>
      <c r="E350" s="6"/>
      <c r="F350" s="6"/>
      <c r="G350" s="18">
        <v>1416</v>
      </c>
      <c r="H350" s="18">
        <v>1416</v>
      </c>
      <c r="I350" s="18">
        <v>1443</v>
      </c>
      <c r="J350" s="264">
        <f t="shared" si="12"/>
        <v>101.90677966101696</v>
      </c>
      <c r="K350" s="34"/>
    </row>
    <row r="351" spans="1:11" s="2" customFormat="1" ht="15.75">
      <c r="A351" s="5"/>
      <c r="B351" s="6"/>
      <c r="C351" s="6"/>
      <c r="D351" s="6" t="s">
        <v>395</v>
      </c>
      <c r="E351" s="6"/>
      <c r="F351" s="6"/>
      <c r="G351" s="18">
        <v>95</v>
      </c>
      <c r="H351" s="18">
        <v>95</v>
      </c>
      <c r="I351" s="18">
        <v>95</v>
      </c>
      <c r="J351" s="264">
        <f t="shared" si="12"/>
        <v>100</v>
      </c>
      <c r="K351" s="34"/>
    </row>
    <row r="352" spans="1:11" s="2" customFormat="1" ht="15.75">
      <c r="A352" s="5"/>
      <c r="B352" s="6"/>
      <c r="C352" s="6" t="s">
        <v>255</v>
      </c>
      <c r="D352" s="6" t="s">
        <v>256</v>
      </c>
      <c r="E352" s="6"/>
      <c r="F352" s="6"/>
      <c r="G352" s="18">
        <f>SUM(G353)</f>
        <v>96</v>
      </c>
      <c r="H352" s="18">
        <f>SUM(H353)</f>
        <v>96</v>
      </c>
      <c r="I352" s="18">
        <f>SUM(I353)</f>
        <v>93</v>
      </c>
      <c r="J352" s="264">
        <f t="shared" si="12"/>
        <v>96.875</v>
      </c>
      <c r="K352" s="34"/>
    </row>
    <row r="353" spans="1:11" s="2" customFormat="1" ht="15.75">
      <c r="A353" s="5"/>
      <c r="B353" s="6"/>
      <c r="C353" s="6"/>
      <c r="D353" s="6" t="s">
        <v>228</v>
      </c>
      <c r="E353" s="6"/>
      <c r="F353" s="6"/>
      <c r="G353" s="18">
        <v>96</v>
      </c>
      <c r="H353" s="18">
        <v>96</v>
      </c>
      <c r="I353" s="18">
        <v>93</v>
      </c>
      <c r="J353" s="264">
        <f t="shared" si="12"/>
        <v>96.875</v>
      </c>
      <c r="K353" s="34"/>
    </row>
    <row r="354" spans="1:11" s="2" customFormat="1" ht="15.75" customHeight="1">
      <c r="A354" s="11" t="s">
        <v>44</v>
      </c>
      <c r="B354" s="4"/>
      <c r="C354" s="4" t="s">
        <v>45</v>
      </c>
      <c r="D354" s="52"/>
      <c r="E354" s="52"/>
      <c r="F354" s="12"/>
      <c r="G354" s="77">
        <f>SUM(G355:G357)</f>
        <v>442</v>
      </c>
      <c r="H354" s="77">
        <f>SUM(H355:H357)</f>
        <v>442</v>
      </c>
      <c r="I354" s="77">
        <f>SUM(I355:I357)</f>
        <v>448</v>
      </c>
      <c r="J354" s="264">
        <f t="shared" si="12"/>
        <v>101.35746606334841</v>
      </c>
      <c r="K354" s="34"/>
    </row>
    <row r="355" spans="1:12" s="2" customFormat="1" ht="15.75">
      <c r="A355" s="5"/>
      <c r="B355" s="6"/>
      <c r="C355" s="6"/>
      <c r="D355" s="6" t="s">
        <v>23</v>
      </c>
      <c r="E355" s="6"/>
      <c r="F355" s="6"/>
      <c r="G355" s="17">
        <v>408</v>
      </c>
      <c r="H355" s="17">
        <v>408</v>
      </c>
      <c r="I355" s="17">
        <v>415</v>
      </c>
      <c r="J355" s="264">
        <f t="shared" si="12"/>
        <v>101.71568627450979</v>
      </c>
      <c r="K355" s="34"/>
      <c r="L355" s="24"/>
    </row>
    <row r="356" spans="1:12" s="2" customFormat="1" ht="15.75">
      <c r="A356" s="5"/>
      <c r="B356" s="6"/>
      <c r="C356" s="6"/>
      <c r="D356" s="6" t="s">
        <v>48</v>
      </c>
      <c r="E356" s="6"/>
      <c r="F356" s="6"/>
      <c r="G356" s="17">
        <v>16</v>
      </c>
      <c r="H356" s="17">
        <v>16</v>
      </c>
      <c r="I356" s="17">
        <v>15</v>
      </c>
      <c r="J356" s="264">
        <f t="shared" si="12"/>
        <v>93.75</v>
      </c>
      <c r="K356" s="34"/>
      <c r="L356" s="24"/>
    </row>
    <row r="357" spans="1:12" s="2" customFormat="1" ht="15.75">
      <c r="A357" s="5"/>
      <c r="B357" s="6"/>
      <c r="C357" s="6"/>
      <c r="D357" s="6" t="s">
        <v>49</v>
      </c>
      <c r="E357" s="6"/>
      <c r="F357" s="6"/>
      <c r="G357" s="17">
        <v>18</v>
      </c>
      <c r="H357" s="17">
        <v>18</v>
      </c>
      <c r="I357" s="17">
        <v>18</v>
      </c>
      <c r="J357" s="264">
        <f t="shared" si="12"/>
        <v>100</v>
      </c>
      <c r="K357" s="34"/>
      <c r="L357" s="24"/>
    </row>
    <row r="358" spans="1:11" s="2" customFormat="1" ht="15.75">
      <c r="A358" s="11" t="s">
        <v>46</v>
      </c>
      <c r="B358" s="4"/>
      <c r="C358" s="4" t="s">
        <v>47</v>
      </c>
      <c r="D358" s="53"/>
      <c r="E358" s="4"/>
      <c r="F358" s="6"/>
      <c r="G358" s="77">
        <f>SUM(G359+G374+G382+G368)</f>
        <v>1272</v>
      </c>
      <c r="H358" s="77">
        <f>SUM(H359+H374+H382+H368)</f>
        <v>1272</v>
      </c>
      <c r="I358" s="77">
        <f>SUM(I359+I374+I382+I368)</f>
        <v>949</v>
      </c>
      <c r="J358" s="264">
        <f t="shared" si="12"/>
        <v>74.60691823899371</v>
      </c>
      <c r="K358" s="34"/>
    </row>
    <row r="359" spans="1:11" s="55" customFormat="1" ht="15.75">
      <c r="A359" s="9"/>
      <c r="B359" s="8" t="s">
        <v>50</v>
      </c>
      <c r="C359" s="8"/>
      <c r="D359" s="8" t="s">
        <v>3</v>
      </c>
      <c r="E359" s="9"/>
      <c r="F359" s="9"/>
      <c r="G359" s="200">
        <f>SUM(G360+G367)</f>
        <v>542</v>
      </c>
      <c r="H359" s="200">
        <f>SUM(H360+H367)</f>
        <v>542</v>
      </c>
      <c r="I359" s="200">
        <f>SUM(I360+I367)</f>
        <v>373</v>
      </c>
      <c r="J359" s="264">
        <f t="shared" si="12"/>
        <v>68.81918819188192</v>
      </c>
      <c r="K359" s="54"/>
    </row>
    <row r="360" spans="1:11" s="2" customFormat="1" ht="15.75">
      <c r="A360" s="5"/>
      <c r="B360" s="6"/>
      <c r="C360" s="6" t="s">
        <v>53</v>
      </c>
      <c r="D360" s="6" t="s">
        <v>54</v>
      </c>
      <c r="E360" s="6"/>
      <c r="F360" s="6"/>
      <c r="G360" s="17">
        <f>SUM(G361:G366)</f>
        <v>542</v>
      </c>
      <c r="H360" s="17">
        <f>SUM(H361:H366)</f>
        <v>542</v>
      </c>
      <c r="I360" s="17">
        <f>SUM(I361:I366)</f>
        <v>373</v>
      </c>
      <c r="J360" s="264">
        <f t="shared" si="12"/>
        <v>68.81918819188192</v>
      </c>
      <c r="K360" s="34"/>
    </row>
    <row r="361" spans="1:11" s="2" customFormat="1" ht="15.75">
      <c r="A361" s="11"/>
      <c r="B361" s="4"/>
      <c r="C361" s="4"/>
      <c r="D361" s="53"/>
      <c r="E361" s="6" t="s">
        <v>55</v>
      </c>
      <c r="F361" s="6"/>
      <c r="G361" s="18">
        <v>50</v>
      </c>
      <c r="H361" s="18">
        <v>50</v>
      </c>
      <c r="I361" s="18">
        <v>84</v>
      </c>
      <c r="J361" s="264">
        <f t="shared" si="12"/>
        <v>168</v>
      </c>
      <c r="K361" s="34"/>
    </row>
    <row r="362" spans="1:11" s="2" customFormat="1" ht="15.75">
      <c r="A362" s="11"/>
      <c r="B362" s="4"/>
      <c r="C362" s="4"/>
      <c r="D362" s="53"/>
      <c r="E362" s="6" t="s">
        <v>56</v>
      </c>
      <c r="F362" s="6"/>
      <c r="G362" s="18">
        <v>50</v>
      </c>
      <c r="H362" s="18">
        <v>50</v>
      </c>
      <c r="I362" s="18">
        <v>0</v>
      </c>
      <c r="J362" s="264">
        <f t="shared" si="12"/>
        <v>0</v>
      </c>
      <c r="K362" s="34"/>
    </row>
    <row r="363" spans="1:11" s="2" customFormat="1" ht="15.75">
      <c r="A363" s="11"/>
      <c r="B363" s="4"/>
      <c r="C363" s="4"/>
      <c r="D363" s="53"/>
      <c r="E363" s="6" t="s">
        <v>57</v>
      </c>
      <c r="F363" s="6"/>
      <c r="G363" s="18">
        <v>0</v>
      </c>
      <c r="H363" s="18">
        <v>0</v>
      </c>
      <c r="I363" s="18">
        <v>0</v>
      </c>
      <c r="J363" s="264">
        <v>0</v>
      </c>
      <c r="K363" s="34"/>
    </row>
    <row r="364" spans="1:11" s="2" customFormat="1" ht="15.75">
      <c r="A364" s="11"/>
      <c r="B364" s="4"/>
      <c r="C364" s="4"/>
      <c r="D364" s="53"/>
      <c r="E364" s="6" t="s">
        <v>58</v>
      </c>
      <c r="F364" s="6"/>
      <c r="G364" s="18">
        <v>15</v>
      </c>
      <c r="H364" s="18">
        <v>15</v>
      </c>
      <c r="I364" s="18">
        <v>10</v>
      </c>
      <c r="J364" s="264">
        <f t="shared" si="12"/>
        <v>66.66666666666666</v>
      </c>
      <c r="K364" s="34"/>
    </row>
    <row r="365" spans="1:11" s="2" customFormat="1" ht="15.75">
      <c r="A365" s="11"/>
      <c r="B365" s="4"/>
      <c r="C365" s="4"/>
      <c r="D365" s="53"/>
      <c r="E365" s="6" t="s">
        <v>220</v>
      </c>
      <c r="F365" s="6"/>
      <c r="G365" s="18">
        <v>227</v>
      </c>
      <c r="H365" s="18">
        <v>227</v>
      </c>
      <c r="I365" s="18">
        <v>0</v>
      </c>
      <c r="J365" s="264">
        <f t="shared" si="12"/>
        <v>0</v>
      </c>
      <c r="K365" s="34"/>
    </row>
    <row r="366" spans="1:11" s="2" customFormat="1" ht="15.75">
      <c r="A366" s="11"/>
      <c r="B366" s="4"/>
      <c r="C366" s="4"/>
      <c r="D366" s="53"/>
      <c r="E366" s="6" t="s">
        <v>15</v>
      </c>
      <c r="F366" s="6"/>
      <c r="G366" s="18">
        <v>200</v>
      </c>
      <c r="H366" s="18">
        <v>200</v>
      </c>
      <c r="I366" s="18">
        <v>279</v>
      </c>
      <c r="J366" s="264">
        <f t="shared" si="12"/>
        <v>139.5</v>
      </c>
      <c r="K366" s="34"/>
    </row>
    <row r="367" spans="1:11" s="2" customFormat="1" ht="15.75">
      <c r="A367" s="11"/>
      <c r="B367" s="4"/>
      <c r="C367" s="6" t="s">
        <v>59</v>
      </c>
      <c r="D367" s="6" t="s">
        <v>60</v>
      </c>
      <c r="E367" s="6"/>
      <c r="F367" s="6"/>
      <c r="G367" s="17">
        <v>0</v>
      </c>
      <c r="H367" s="17">
        <v>0</v>
      </c>
      <c r="I367" s="17">
        <v>0</v>
      </c>
      <c r="J367" s="264">
        <v>0</v>
      </c>
      <c r="K367" s="34"/>
    </row>
    <row r="368" spans="1:11" s="55" customFormat="1" ht="15.75">
      <c r="A368" s="9"/>
      <c r="B368" s="8" t="s">
        <v>61</v>
      </c>
      <c r="C368" s="8"/>
      <c r="D368" s="8" t="s">
        <v>62</v>
      </c>
      <c r="E368" s="8"/>
      <c r="F368" s="8"/>
      <c r="G368" s="200">
        <f>SUM(G369+G372)</f>
        <v>80</v>
      </c>
      <c r="H368" s="200">
        <f>SUM(H369+H372)</f>
        <v>80</v>
      </c>
      <c r="I368" s="200">
        <f>SUM(I369+I372)</f>
        <v>30</v>
      </c>
      <c r="J368" s="264">
        <f t="shared" si="12"/>
        <v>37.5</v>
      </c>
      <c r="K368" s="54"/>
    </row>
    <row r="369" spans="1:11" s="55" customFormat="1" ht="15.75">
      <c r="A369" s="9"/>
      <c r="B369" s="8"/>
      <c r="C369" s="8" t="s">
        <v>63</v>
      </c>
      <c r="D369" s="8" t="s">
        <v>321</v>
      </c>
      <c r="E369" s="8"/>
      <c r="F369" s="8"/>
      <c r="G369" s="19">
        <f>SUM(G370:G371)</f>
        <v>50</v>
      </c>
      <c r="H369" s="19">
        <f>SUM(H370:H371)</f>
        <v>50</v>
      </c>
      <c r="I369" s="19">
        <f>SUM(I370:I371)</f>
        <v>30</v>
      </c>
      <c r="J369" s="264">
        <f t="shared" si="12"/>
        <v>60</v>
      </c>
      <c r="K369" s="54"/>
    </row>
    <row r="370" spans="1:11" s="55" customFormat="1" ht="15.75">
      <c r="A370" s="9"/>
      <c r="B370" s="8"/>
      <c r="C370" s="8"/>
      <c r="D370" s="8"/>
      <c r="E370" s="6" t="s">
        <v>322</v>
      </c>
      <c r="F370" s="8"/>
      <c r="G370" s="19">
        <v>0</v>
      </c>
      <c r="H370" s="19">
        <v>0</v>
      </c>
      <c r="I370" s="19">
        <v>0</v>
      </c>
      <c r="J370" s="264">
        <v>0</v>
      </c>
      <c r="K370" s="54"/>
    </row>
    <row r="371" spans="1:11" s="55" customFormat="1" ht="15.75">
      <c r="A371" s="9"/>
      <c r="B371" s="8"/>
      <c r="C371" s="8"/>
      <c r="D371" s="8"/>
      <c r="E371" s="6" t="s">
        <v>323</v>
      </c>
      <c r="F371" s="8"/>
      <c r="G371" s="19">
        <v>50</v>
      </c>
      <c r="H371" s="19">
        <v>50</v>
      </c>
      <c r="I371" s="19">
        <v>30</v>
      </c>
      <c r="J371" s="264">
        <f t="shared" si="12"/>
        <v>60</v>
      </c>
      <c r="K371" s="54"/>
    </row>
    <row r="372" spans="1:11" s="2" customFormat="1" ht="15.75">
      <c r="A372" s="5"/>
      <c r="B372" s="6"/>
      <c r="C372" s="6" t="s">
        <v>65</v>
      </c>
      <c r="D372" s="6" t="s">
        <v>66</v>
      </c>
      <c r="E372" s="6"/>
      <c r="F372" s="6"/>
      <c r="G372" s="18">
        <f>SUM(G373)</f>
        <v>30</v>
      </c>
      <c r="H372" s="18">
        <f>SUM(H373)</f>
        <v>30</v>
      </c>
      <c r="I372" s="18">
        <f>SUM(I373)</f>
        <v>0</v>
      </c>
      <c r="J372" s="264">
        <f t="shared" si="12"/>
        <v>0</v>
      </c>
      <c r="K372" s="34"/>
    </row>
    <row r="373" spans="1:11" s="2" customFormat="1" ht="15.75">
      <c r="A373" s="5"/>
      <c r="B373" s="6"/>
      <c r="C373" s="6"/>
      <c r="D373" s="6"/>
      <c r="E373" s="6" t="s">
        <v>4</v>
      </c>
      <c r="F373" s="6"/>
      <c r="G373" s="18">
        <v>30</v>
      </c>
      <c r="H373" s="18">
        <v>30</v>
      </c>
      <c r="I373" s="18">
        <v>0</v>
      </c>
      <c r="J373" s="264">
        <f t="shared" si="12"/>
        <v>0</v>
      </c>
      <c r="K373" s="34"/>
    </row>
    <row r="374" spans="1:11" s="55" customFormat="1" ht="15.75">
      <c r="A374" s="9"/>
      <c r="B374" s="8" t="s">
        <v>67</v>
      </c>
      <c r="C374" s="8"/>
      <c r="D374" s="8" t="s">
        <v>68</v>
      </c>
      <c r="E374" s="8"/>
      <c r="F374" s="8"/>
      <c r="G374" s="200">
        <f>SUM(G375+G379+G380)</f>
        <v>460</v>
      </c>
      <c r="H374" s="200">
        <f>SUM(H375+H379+H380)</f>
        <v>460</v>
      </c>
      <c r="I374" s="200">
        <f>SUM(I375+I379+I380)</f>
        <v>375</v>
      </c>
      <c r="J374" s="264">
        <f t="shared" si="12"/>
        <v>81.52173913043478</v>
      </c>
      <c r="K374" s="54"/>
    </row>
    <row r="375" spans="1:11" s="2" customFormat="1" ht="15.75">
      <c r="A375" s="5"/>
      <c r="B375" s="6"/>
      <c r="C375" s="6" t="s">
        <v>69</v>
      </c>
      <c r="D375" s="6" t="s">
        <v>70</v>
      </c>
      <c r="E375" s="6"/>
      <c r="F375" s="6"/>
      <c r="G375" s="18">
        <f>SUM(G376:G378)</f>
        <v>400</v>
      </c>
      <c r="H375" s="18">
        <f>SUM(H376:H378)</f>
        <v>400</v>
      </c>
      <c r="I375" s="18">
        <f>SUM(I376:I378)</f>
        <v>261</v>
      </c>
      <c r="J375" s="264">
        <f t="shared" si="12"/>
        <v>65.25</v>
      </c>
      <c r="K375" s="34"/>
    </row>
    <row r="376" spans="1:11" s="2" customFormat="1" ht="15.75">
      <c r="A376" s="5"/>
      <c r="B376" s="6"/>
      <c r="C376" s="6"/>
      <c r="D376" s="6"/>
      <c r="E376" s="6" t="s">
        <v>71</v>
      </c>
      <c r="F376" s="6"/>
      <c r="G376" s="18">
        <v>100</v>
      </c>
      <c r="H376" s="18">
        <v>100</v>
      </c>
      <c r="I376" s="18">
        <v>132</v>
      </c>
      <c r="J376" s="264">
        <f t="shared" si="12"/>
        <v>132</v>
      </c>
      <c r="K376" s="34"/>
    </row>
    <row r="377" spans="1:11" s="2" customFormat="1" ht="15.75">
      <c r="A377" s="5"/>
      <c r="B377" s="6"/>
      <c r="C377" s="6"/>
      <c r="D377" s="6"/>
      <c r="E377" s="6" t="s">
        <v>324</v>
      </c>
      <c r="F377" s="6"/>
      <c r="G377" s="18">
        <v>200</v>
      </c>
      <c r="H377" s="18">
        <v>200</v>
      </c>
      <c r="I377" s="18">
        <v>129</v>
      </c>
      <c r="J377" s="264">
        <f t="shared" si="12"/>
        <v>64.5</v>
      </c>
      <c r="K377" s="34"/>
    </row>
    <row r="378" spans="1:11" s="2" customFormat="1" ht="15.75">
      <c r="A378" s="5"/>
      <c r="B378" s="6"/>
      <c r="C378" s="6"/>
      <c r="D378" s="6"/>
      <c r="E378" s="6" t="s">
        <v>72</v>
      </c>
      <c r="F378" s="6"/>
      <c r="G378" s="18">
        <v>100</v>
      </c>
      <c r="H378" s="18">
        <v>100</v>
      </c>
      <c r="I378" s="18">
        <v>0</v>
      </c>
      <c r="J378" s="264">
        <f t="shared" si="12"/>
        <v>0</v>
      </c>
      <c r="K378" s="34"/>
    </row>
    <row r="379" spans="1:11" s="2" customFormat="1" ht="15.75">
      <c r="A379" s="5"/>
      <c r="B379" s="6"/>
      <c r="C379" s="6" t="s">
        <v>74</v>
      </c>
      <c r="D379" s="6" t="s">
        <v>6</v>
      </c>
      <c r="E379" s="6"/>
      <c r="F379" s="6"/>
      <c r="G379" s="18">
        <v>50</v>
      </c>
      <c r="H379" s="18">
        <v>50</v>
      </c>
      <c r="I379" s="18">
        <v>114</v>
      </c>
      <c r="J379" s="264">
        <f t="shared" si="12"/>
        <v>227.99999999999997</v>
      </c>
      <c r="K379" s="34"/>
    </row>
    <row r="380" spans="1:11" s="2" customFormat="1" ht="15.75">
      <c r="A380" s="5"/>
      <c r="B380" s="6"/>
      <c r="C380" s="6" t="s">
        <v>75</v>
      </c>
      <c r="D380" s="6" t="s">
        <v>76</v>
      </c>
      <c r="E380" s="6"/>
      <c r="F380" s="6"/>
      <c r="G380" s="18">
        <f>SUM(G381:G381)</f>
        <v>10</v>
      </c>
      <c r="H380" s="18">
        <f>SUM(H381:H381)</f>
        <v>10</v>
      </c>
      <c r="I380" s="18">
        <v>0</v>
      </c>
      <c r="J380" s="264">
        <f t="shared" si="12"/>
        <v>0</v>
      </c>
      <c r="K380" s="34"/>
    </row>
    <row r="381" spans="1:11" s="2" customFormat="1" ht="15.75">
      <c r="A381" s="5"/>
      <c r="B381" s="6"/>
      <c r="C381" s="6"/>
      <c r="D381" s="6"/>
      <c r="E381" s="6" t="s">
        <v>77</v>
      </c>
      <c r="F381" s="6"/>
      <c r="G381" s="18">
        <v>10</v>
      </c>
      <c r="H381" s="18">
        <v>10</v>
      </c>
      <c r="I381" s="18">
        <v>0</v>
      </c>
      <c r="J381" s="264">
        <f t="shared" si="12"/>
        <v>0</v>
      </c>
      <c r="K381" s="34"/>
    </row>
    <row r="382" spans="1:11" s="55" customFormat="1" ht="15.75">
      <c r="A382" s="9"/>
      <c r="B382" s="8" t="s">
        <v>86</v>
      </c>
      <c r="C382" s="8"/>
      <c r="D382" s="8" t="s">
        <v>87</v>
      </c>
      <c r="E382" s="8"/>
      <c r="F382" s="8"/>
      <c r="G382" s="200">
        <f>SUM(G383)</f>
        <v>190</v>
      </c>
      <c r="H382" s="200">
        <f>SUM(H383)</f>
        <v>190</v>
      </c>
      <c r="I382" s="200">
        <f>SUM(I383)</f>
        <v>171</v>
      </c>
      <c r="J382" s="264">
        <f t="shared" si="12"/>
        <v>90</v>
      </c>
      <c r="K382" s="54"/>
    </row>
    <row r="383" spans="1:11" s="2" customFormat="1" ht="15.75">
      <c r="A383" s="5"/>
      <c r="B383" s="6"/>
      <c r="C383" s="6" t="s">
        <v>88</v>
      </c>
      <c r="D383" s="6" t="s">
        <v>89</v>
      </c>
      <c r="E383" s="6"/>
      <c r="F383" s="6"/>
      <c r="G383" s="18">
        <v>190</v>
      </c>
      <c r="H383" s="18">
        <v>190</v>
      </c>
      <c r="I383" s="18">
        <v>171</v>
      </c>
      <c r="J383" s="264">
        <f t="shared" si="12"/>
        <v>90</v>
      </c>
      <c r="K383" s="34"/>
    </row>
    <row r="384" spans="1:11" s="2" customFormat="1" ht="15.75">
      <c r="A384" s="11"/>
      <c r="B384" s="4"/>
      <c r="C384" s="4"/>
      <c r="D384" s="4"/>
      <c r="E384" s="59"/>
      <c r="F384" s="7"/>
      <c r="G384" s="59"/>
      <c r="H384" s="59"/>
      <c r="I384" s="18"/>
      <c r="J384" s="264"/>
      <c r="K384" s="34"/>
    </row>
    <row r="385" spans="1:11" s="2" customFormat="1" ht="15.75">
      <c r="A385" s="5"/>
      <c r="B385" s="6"/>
      <c r="C385" s="6"/>
      <c r="D385" s="6"/>
      <c r="E385" s="7"/>
      <c r="F385" s="6"/>
      <c r="G385" s="58"/>
      <c r="H385" s="58"/>
      <c r="I385" s="36"/>
      <c r="J385" s="264"/>
      <c r="K385" s="34"/>
    </row>
    <row r="386" spans="1:11" s="2" customFormat="1" ht="15.75">
      <c r="A386" s="5"/>
      <c r="B386" s="6"/>
      <c r="C386" s="6"/>
      <c r="D386" s="6"/>
      <c r="E386" s="7"/>
      <c r="F386" s="6"/>
      <c r="G386" s="58"/>
      <c r="H386" s="58"/>
      <c r="I386" s="36"/>
      <c r="J386" s="264"/>
      <c r="K386" s="34"/>
    </row>
    <row r="387" spans="1:11" s="2" customFormat="1" ht="15.75">
      <c r="A387" s="221" t="s">
        <v>227</v>
      </c>
      <c r="B387" s="222"/>
      <c r="C387" s="222"/>
      <c r="D387" s="222"/>
      <c r="E387" s="241"/>
      <c r="F387" s="223">
        <v>1</v>
      </c>
      <c r="G387" s="242">
        <f>SUM(G388+G395+G399)</f>
        <v>5834</v>
      </c>
      <c r="H387" s="242">
        <f>SUM(H388+H395+H399)</f>
        <v>6534</v>
      </c>
      <c r="I387" s="242">
        <f>SUM(I388+I395+I399)</f>
        <v>5545</v>
      </c>
      <c r="J387" s="264">
        <f t="shared" si="12"/>
        <v>84.86378940924395</v>
      </c>
      <c r="K387" s="34"/>
    </row>
    <row r="388" spans="1:11" s="2" customFormat="1" ht="15.75">
      <c r="A388" s="11" t="s">
        <v>31</v>
      </c>
      <c r="B388" s="4"/>
      <c r="C388" s="4" t="s">
        <v>11</v>
      </c>
      <c r="D388" s="4"/>
      <c r="E388" s="4"/>
      <c r="F388" s="6"/>
      <c r="G388" s="77">
        <f>SUM(G389)</f>
        <v>1752</v>
      </c>
      <c r="H388" s="77">
        <f>SUM(H389)</f>
        <v>1752</v>
      </c>
      <c r="I388" s="77">
        <f>SUM(I389)</f>
        <v>1864</v>
      </c>
      <c r="J388" s="264">
        <f t="shared" si="12"/>
        <v>106.39269406392695</v>
      </c>
      <c r="K388" s="34"/>
    </row>
    <row r="389" spans="1:11" s="2" customFormat="1" ht="15.75">
      <c r="A389" s="5"/>
      <c r="B389" s="6" t="s">
        <v>32</v>
      </c>
      <c r="C389" s="6"/>
      <c r="D389" s="6" t="s">
        <v>33</v>
      </c>
      <c r="E389" s="6"/>
      <c r="F389" s="6"/>
      <c r="G389" s="78">
        <f>SUM(G390+G393)</f>
        <v>1752</v>
      </c>
      <c r="H389" s="78">
        <f>SUM(H390+H393)</f>
        <v>1752</v>
      </c>
      <c r="I389" s="78">
        <f>SUM(I390+I393)</f>
        <v>1864</v>
      </c>
      <c r="J389" s="264">
        <f t="shared" si="12"/>
        <v>106.39269406392695</v>
      </c>
      <c r="K389" s="34"/>
    </row>
    <row r="390" spans="1:11" s="2" customFormat="1" ht="15.75">
      <c r="A390" s="5"/>
      <c r="B390" s="6"/>
      <c r="C390" s="6" t="s">
        <v>34</v>
      </c>
      <c r="D390" s="6" t="s">
        <v>35</v>
      </c>
      <c r="E390" s="6"/>
      <c r="F390" s="6"/>
      <c r="G390" s="18">
        <f>SUM(G391:G392)</f>
        <v>1656</v>
      </c>
      <c r="H390" s="18">
        <f>SUM(H391:H392)</f>
        <v>1656</v>
      </c>
      <c r="I390" s="18">
        <f>SUM(I391:I392)</f>
        <v>1776</v>
      </c>
      <c r="J390" s="264">
        <f t="shared" si="12"/>
        <v>107.24637681159422</v>
      </c>
      <c r="K390" s="34"/>
    </row>
    <row r="391" spans="1:11" s="2" customFormat="1" ht="15.75">
      <c r="A391" s="5"/>
      <c r="B391" s="6"/>
      <c r="C391" s="6"/>
      <c r="D391" s="6" t="s">
        <v>217</v>
      </c>
      <c r="E391" s="6"/>
      <c r="F391" s="6"/>
      <c r="G391" s="18">
        <v>1471</v>
      </c>
      <c r="H391" s="18">
        <v>1471</v>
      </c>
      <c r="I391" s="18">
        <v>1591</v>
      </c>
      <c r="J391" s="264">
        <f t="shared" si="12"/>
        <v>108.15771583956493</v>
      </c>
      <c r="K391" s="34"/>
    </row>
    <row r="392" spans="1:11" s="2" customFormat="1" ht="15.75">
      <c r="A392" s="5"/>
      <c r="B392" s="6"/>
      <c r="C392" s="6"/>
      <c r="D392" s="6" t="s">
        <v>395</v>
      </c>
      <c r="E392" s="6"/>
      <c r="F392" s="6"/>
      <c r="G392" s="18">
        <v>185</v>
      </c>
      <c r="H392" s="18">
        <v>185</v>
      </c>
      <c r="I392" s="18">
        <v>185</v>
      </c>
      <c r="J392" s="264">
        <f t="shared" si="12"/>
        <v>100</v>
      </c>
      <c r="K392" s="34"/>
    </row>
    <row r="393" spans="1:11" s="2" customFormat="1" ht="15.75">
      <c r="A393" s="5"/>
      <c r="B393" s="6"/>
      <c r="C393" s="6" t="s">
        <v>255</v>
      </c>
      <c r="D393" s="6" t="s">
        <v>256</v>
      </c>
      <c r="E393" s="6"/>
      <c r="F393" s="6"/>
      <c r="G393" s="18">
        <f>SUM(G394)</f>
        <v>96</v>
      </c>
      <c r="H393" s="18">
        <f>SUM(H394)</f>
        <v>96</v>
      </c>
      <c r="I393" s="18">
        <f>SUM(I394)</f>
        <v>88</v>
      </c>
      <c r="J393" s="264">
        <f t="shared" si="12"/>
        <v>91.66666666666666</v>
      </c>
      <c r="K393" s="34"/>
    </row>
    <row r="394" spans="1:11" s="2" customFormat="1" ht="15.75">
      <c r="A394" s="5"/>
      <c r="B394" s="6"/>
      <c r="C394" s="6"/>
      <c r="D394" s="6" t="s">
        <v>228</v>
      </c>
      <c r="E394" s="6"/>
      <c r="F394" s="6"/>
      <c r="G394" s="18">
        <v>96</v>
      </c>
      <c r="H394" s="18">
        <v>96</v>
      </c>
      <c r="I394" s="18">
        <v>88</v>
      </c>
      <c r="J394" s="264">
        <f t="shared" si="12"/>
        <v>91.66666666666666</v>
      </c>
      <c r="K394" s="34"/>
    </row>
    <row r="395" spans="1:11" s="2" customFormat="1" ht="15.75" customHeight="1">
      <c r="A395" s="11" t="s">
        <v>44</v>
      </c>
      <c r="B395" s="4"/>
      <c r="C395" s="4" t="s">
        <v>45</v>
      </c>
      <c r="D395" s="52"/>
      <c r="E395" s="52"/>
      <c r="F395" s="12"/>
      <c r="G395" s="77">
        <f>SUM(G396:G398)</f>
        <v>482</v>
      </c>
      <c r="H395" s="77">
        <f>SUM(H396:H398)</f>
        <v>482</v>
      </c>
      <c r="I395" s="77">
        <f>SUM(I396:I398)</f>
        <v>337</v>
      </c>
      <c r="J395" s="264">
        <f t="shared" si="12"/>
        <v>69.91701244813278</v>
      </c>
      <c r="K395" s="34"/>
    </row>
    <row r="396" spans="1:12" s="2" customFormat="1" ht="15.75">
      <c r="A396" s="5"/>
      <c r="B396" s="6"/>
      <c r="C396" s="6"/>
      <c r="D396" s="6" t="s">
        <v>23</v>
      </c>
      <c r="E396" s="6"/>
      <c r="F396" s="6"/>
      <c r="G396" s="17">
        <v>447</v>
      </c>
      <c r="H396" s="17">
        <v>447</v>
      </c>
      <c r="I396" s="17">
        <v>305</v>
      </c>
      <c r="J396" s="264">
        <f t="shared" si="12"/>
        <v>68.23266219239373</v>
      </c>
      <c r="K396" s="34"/>
      <c r="L396" s="24"/>
    </row>
    <row r="397" spans="1:12" s="2" customFormat="1" ht="15.75">
      <c r="A397" s="5"/>
      <c r="B397" s="6"/>
      <c r="C397" s="6"/>
      <c r="D397" s="6" t="s">
        <v>48</v>
      </c>
      <c r="E397" s="6"/>
      <c r="F397" s="6"/>
      <c r="G397" s="17">
        <v>16</v>
      </c>
      <c r="H397" s="17">
        <v>16</v>
      </c>
      <c r="I397" s="17">
        <v>15</v>
      </c>
      <c r="J397" s="264">
        <f t="shared" si="12"/>
        <v>93.75</v>
      </c>
      <c r="K397" s="34"/>
      <c r="L397" s="24"/>
    </row>
    <row r="398" spans="1:12" s="2" customFormat="1" ht="15.75">
      <c r="A398" s="5"/>
      <c r="B398" s="6"/>
      <c r="C398" s="6"/>
      <c r="D398" s="6" t="s">
        <v>49</v>
      </c>
      <c r="E398" s="6"/>
      <c r="F398" s="6"/>
      <c r="G398" s="17">
        <v>19</v>
      </c>
      <c r="H398" s="17">
        <v>19</v>
      </c>
      <c r="I398" s="17">
        <v>17</v>
      </c>
      <c r="J398" s="264">
        <f t="shared" si="12"/>
        <v>89.47368421052632</v>
      </c>
      <c r="K398" s="34"/>
      <c r="L398" s="24"/>
    </row>
    <row r="399" spans="1:11" s="2" customFormat="1" ht="15.75">
      <c r="A399" s="11" t="s">
        <v>46</v>
      </c>
      <c r="B399" s="4"/>
      <c r="C399" s="4" t="s">
        <v>47</v>
      </c>
      <c r="D399" s="53"/>
      <c r="E399" s="4"/>
      <c r="F399" s="6"/>
      <c r="G399" s="77">
        <f>SUM(G400+G408+G411+G416+G419)</f>
        <v>3600</v>
      </c>
      <c r="H399" s="77">
        <f>SUM(H400+H408+H411+H416+H419)</f>
        <v>4300</v>
      </c>
      <c r="I399" s="77">
        <f>SUM(I400+I408+I411+I416+I419)</f>
        <v>3344</v>
      </c>
      <c r="J399" s="264">
        <f t="shared" si="12"/>
        <v>77.76744186046511</v>
      </c>
      <c r="K399" s="34"/>
    </row>
    <row r="400" spans="1:11" s="55" customFormat="1" ht="15.75">
      <c r="A400" s="9"/>
      <c r="B400" s="8" t="s">
        <v>50</v>
      </c>
      <c r="C400" s="8"/>
      <c r="D400" s="8" t="s">
        <v>3</v>
      </c>
      <c r="E400" s="9"/>
      <c r="F400" s="9"/>
      <c r="G400" s="200">
        <f>SUM(G401)</f>
        <v>2030</v>
      </c>
      <c r="H400" s="200">
        <f>SUM(H401)</f>
        <v>2030</v>
      </c>
      <c r="I400" s="200">
        <f>SUM(I401)</f>
        <v>1489</v>
      </c>
      <c r="J400" s="264">
        <f t="shared" si="12"/>
        <v>73.34975369458128</v>
      </c>
      <c r="K400" s="54"/>
    </row>
    <row r="401" spans="1:11" s="2" customFormat="1" ht="15.75">
      <c r="A401" s="5"/>
      <c r="B401" s="6"/>
      <c r="C401" s="6" t="s">
        <v>53</v>
      </c>
      <c r="D401" s="6" t="s">
        <v>54</v>
      </c>
      <c r="E401" s="6"/>
      <c r="F401" s="6"/>
      <c r="G401" s="18">
        <f>SUM(G402:G407)</f>
        <v>2030</v>
      </c>
      <c r="H401" s="18">
        <f>SUM(H402:H407)</f>
        <v>2030</v>
      </c>
      <c r="I401" s="18">
        <v>1489</v>
      </c>
      <c r="J401" s="264">
        <f t="shared" si="12"/>
        <v>73.34975369458128</v>
      </c>
      <c r="K401" s="34"/>
    </row>
    <row r="402" spans="1:11" s="2" customFormat="1" ht="15.75">
      <c r="A402" s="11"/>
      <c r="B402" s="4"/>
      <c r="C402" s="4"/>
      <c r="D402" s="53"/>
      <c r="E402" s="6" t="s">
        <v>55</v>
      </c>
      <c r="F402" s="6"/>
      <c r="G402" s="18">
        <v>10</v>
      </c>
      <c r="H402" s="18">
        <v>10</v>
      </c>
      <c r="I402" s="18">
        <v>2</v>
      </c>
      <c r="J402" s="264">
        <f t="shared" si="12"/>
        <v>20</v>
      </c>
      <c r="K402" s="34"/>
    </row>
    <row r="403" spans="1:11" s="2" customFormat="1" ht="15.75">
      <c r="A403" s="11"/>
      <c r="B403" s="4"/>
      <c r="C403" s="4"/>
      <c r="D403" s="53"/>
      <c r="E403" s="6" t="s">
        <v>56</v>
      </c>
      <c r="F403" s="6"/>
      <c r="G403" s="18">
        <v>0</v>
      </c>
      <c r="H403" s="18">
        <v>0</v>
      </c>
      <c r="I403" s="18">
        <v>0</v>
      </c>
      <c r="J403" s="264">
        <v>0</v>
      </c>
      <c r="K403" s="34"/>
    </row>
    <row r="404" spans="1:11" s="2" customFormat="1" ht="15.75">
      <c r="A404" s="11"/>
      <c r="B404" s="4"/>
      <c r="C404" s="4"/>
      <c r="D404" s="53"/>
      <c r="E404" s="6" t="s">
        <v>57</v>
      </c>
      <c r="F404" s="6"/>
      <c r="G404" s="18">
        <v>1500</v>
      </c>
      <c r="H404" s="18">
        <v>1500</v>
      </c>
      <c r="I404" s="18">
        <v>1465</v>
      </c>
      <c r="J404" s="264">
        <f aca="true" t="shared" si="13" ref="J404:J468">I404/H404*100</f>
        <v>97.66666666666667</v>
      </c>
      <c r="K404" s="34"/>
    </row>
    <row r="405" spans="1:11" s="2" customFormat="1" ht="15.75">
      <c r="A405" s="11"/>
      <c r="B405" s="4"/>
      <c r="C405" s="4"/>
      <c r="D405" s="53"/>
      <c r="E405" s="6" t="s">
        <v>58</v>
      </c>
      <c r="F405" s="6"/>
      <c r="G405" s="18">
        <v>20</v>
      </c>
      <c r="H405" s="18">
        <v>20</v>
      </c>
      <c r="I405" s="18">
        <v>23</v>
      </c>
      <c r="J405" s="264">
        <f t="shared" si="13"/>
        <v>114.99999999999999</v>
      </c>
      <c r="K405" s="34"/>
    </row>
    <row r="406" spans="1:11" s="2" customFormat="1" ht="15.75">
      <c r="A406" s="11"/>
      <c r="B406" s="4"/>
      <c r="C406" s="4"/>
      <c r="D406" s="53"/>
      <c r="E406" s="6" t="s">
        <v>220</v>
      </c>
      <c r="F406" s="6"/>
      <c r="G406" s="18">
        <v>100</v>
      </c>
      <c r="H406" s="18">
        <v>100</v>
      </c>
      <c r="I406" s="18">
        <v>0</v>
      </c>
      <c r="J406" s="264">
        <f t="shared" si="13"/>
        <v>0</v>
      </c>
      <c r="K406" s="34"/>
    </row>
    <row r="407" spans="1:11" s="2" customFormat="1" ht="15.75">
      <c r="A407" s="11"/>
      <c r="B407" s="4"/>
      <c r="C407" s="4"/>
      <c r="D407" s="53"/>
      <c r="E407" s="6" t="s">
        <v>15</v>
      </c>
      <c r="F407" s="6"/>
      <c r="G407" s="18">
        <v>400</v>
      </c>
      <c r="H407" s="18">
        <v>400</v>
      </c>
      <c r="I407" s="18">
        <v>0</v>
      </c>
      <c r="J407" s="264">
        <f t="shared" si="13"/>
        <v>0</v>
      </c>
      <c r="K407" s="34"/>
    </row>
    <row r="408" spans="1:11" s="55" customFormat="1" ht="15.75">
      <c r="A408" s="9"/>
      <c r="B408" s="8" t="s">
        <v>61</v>
      </c>
      <c r="C408" s="8"/>
      <c r="D408" s="8" t="s">
        <v>62</v>
      </c>
      <c r="E408" s="8"/>
      <c r="F408" s="8"/>
      <c r="G408" s="200">
        <f aca="true" t="shared" si="14" ref="G408:I409">SUM(G409)</f>
        <v>0</v>
      </c>
      <c r="H408" s="200">
        <f t="shared" si="14"/>
        <v>0</v>
      </c>
      <c r="I408" s="200">
        <f t="shared" si="14"/>
        <v>0</v>
      </c>
      <c r="J408" s="264">
        <v>0</v>
      </c>
      <c r="K408" s="54"/>
    </row>
    <row r="409" spans="1:11" s="2" customFormat="1" ht="15.75">
      <c r="A409" s="5"/>
      <c r="B409" s="6"/>
      <c r="C409" s="6" t="s">
        <v>65</v>
      </c>
      <c r="D409" s="6" t="s">
        <v>66</v>
      </c>
      <c r="E409" s="6"/>
      <c r="F409" s="6"/>
      <c r="G409" s="18">
        <f t="shared" si="14"/>
        <v>0</v>
      </c>
      <c r="H409" s="18">
        <f t="shared" si="14"/>
        <v>0</v>
      </c>
      <c r="I409" s="18">
        <f t="shared" si="14"/>
        <v>0</v>
      </c>
      <c r="J409" s="264">
        <v>0</v>
      </c>
      <c r="K409" s="34"/>
    </row>
    <row r="410" spans="1:11" s="2" customFormat="1" ht="15.75">
      <c r="A410" s="5"/>
      <c r="B410" s="6"/>
      <c r="C410" s="6"/>
      <c r="D410" s="6"/>
      <c r="E410" s="6" t="s">
        <v>4</v>
      </c>
      <c r="F410" s="6"/>
      <c r="G410" s="18">
        <v>0</v>
      </c>
      <c r="H410" s="18">
        <v>0</v>
      </c>
      <c r="I410" s="18">
        <v>0</v>
      </c>
      <c r="J410" s="264">
        <v>0</v>
      </c>
      <c r="K410" s="34"/>
    </row>
    <row r="411" spans="1:11" s="55" customFormat="1" ht="15.75">
      <c r="A411" s="9"/>
      <c r="B411" s="8" t="s">
        <v>67</v>
      </c>
      <c r="C411" s="8"/>
      <c r="D411" s="8" t="s">
        <v>68</v>
      </c>
      <c r="E411" s="8"/>
      <c r="F411" s="8"/>
      <c r="G411" s="200">
        <f>SUM(G412:G413)</f>
        <v>600</v>
      </c>
      <c r="H411" s="200">
        <f>SUM(H412:H413)</f>
        <v>1300</v>
      </c>
      <c r="I411" s="200">
        <f>SUM(I412:I413)</f>
        <v>1185</v>
      </c>
      <c r="J411" s="264">
        <f t="shared" si="13"/>
        <v>91.15384615384615</v>
      </c>
      <c r="K411" s="54"/>
    </row>
    <row r="412" spans="1:11" s="2" customFormat="1" ht="15.75">
      <c r="A412" s="5"/>
      <c r="B412" s="6"/>
      <c r="C412" s="6" t="s">
        <v>74</v>
      </c>
      <c r="D412" s="6" t="s">
        <v>6</v>
      </c>
      <c r="E412" s="6"/>
      <c r="F412" s="6"/>
      <c r="G412" s="18">
        <v>400</v>
      </c>
      <c r="H412" s="18">
        <v>1100</v>
      </c>
      <c r="I412" s="18">
        <v>969</v>
      </c>
      <c r="J412" s="264">
        <f t="shared" si="13"/>
        <v>88.0909090909091</v>
      </c>
      <c r="K412" s="34"/>
    </row>
    <row r="413" spans="1:11" s="2" customFormat="1" ht="15.75">
      <c r="A413" s="5"/>
      <c r="B413" s="6"/>
      <c r="C413" s="6" t="s">
        <v>75</v>
      </c>
      <c r="D413" s="6" t="s">
        <v>76</v>
      </c>
      <c r="E413" s="6"/>
      <c r="F413" s="6"/>
      <c r="G413" s="18">
        <f>SUM(G414:G415)</f>
        <v>200</v>
      </c>
      <c r="H413" s="18">
        <f>SUM(H414:H415)</f>
        <v>200</v>
      </c>
      <c r="I413" s="18">
        <v>216</v>
      </c>
      <c r="J413" s="264">
        <f t="shared" si="13"/>
        <v>108</v>
      </c>
      <c r="K413" s="34"/>
    </row>
    <row r="414" spans="1:11" s="2" customFormat="1" ht="15.75">
      <c r="A414" s="5"/>
      <c r="B414" s="6"/>
      <c r="C414" s="6"/>
      <c r="D414" s="6"/>
      <c r="E414" s="6" t="s">
        <v>7</v>
      </c>
      <c r="F414" s="6"/>
      <c r="G414" s="18">
        <v>150</v>
      </c>
      <c r="H414" s="18">
        <v>150</v>
      </c>
      <c r="I414" s="18">
        <v>163</v>
      </c>
      <c r="J414" s="264">
        <f t="shared" si="13"/>
        <v>108.66666666666667</v>
      </c>
      <c r="K414" s="34"/>
    </row>
    <row r="415" spans="1:11" s="2" customFormat="1" ht="15.75">
      <c r="A415" s="5"/>
      <c r="B415" s="6"/>
      <c r="C415" s="6"/>
      <c r="D415" s="6"/>
      <c r="E415" s="6" t="s">
        <v>77</v>
      </c>
      <c r="F415" s="6"/>
      <c r="G415" s="18">
        <v>50</v>
      </c>
      <c r="H415" s="18">
        <v>50</v>
      </c>
      <c r="I415" s="18">
        <v>52</v>
      </c>
      <c r="J415" s="264">
        <f t="shared" si="13"/>
        <v>104</v>
      </c>
      <c r="K415" s="34"/>
    </row>
    <row r="416" spans="1:11" s="55" customFormat="1" ht="15.75">
      <c r="A416" s="9"/>
      <c r="B416" s="8" t="s">
        <v>79</v>
      </c>
      <c r="C416" s="8"/>
      <c r="D416" s="8" t="s">
        <v>80</v>
      </c>
      <c r="E416" s="8"/>
      <c r="F416" s="8"/>
      <c r="G416" s="200">
        <f aca="true" t="shared" si="15" ref="G416:I417">SUM(G417)</f>
        <v>0</v>
      </c>
      <c r="H416" s="200">
        <f t="shared" si="15"/>
        <v>0</v>
      </c>
      <c r="I416" s="200">
        <f t="shared" si="15"/>
        <v>0</v>
      </c>
      <c r="J416" s="264">
        <v>0</v>
      </c>
      <c r="K416" s="54"/>
    </row>
    <row r="417" spans="1:11" s="2" customFormat="1" ht="15.75">
      <c r="A417" s="5"/>
      <c r="B417" s="6"/>
      <c r="C417" s="6" t="s">
        <v>81</v>
      </c>
      <c r="D417" s="6" t="s">
        <v>82</v>
      </c>
      <c r="E417" s="6"/>
      <c r="F417" s="6"/>
      <c r="G417" s="18">
        <f t="shared" si="15"/>
        <v>0</v>
      </c>
      <c r="H417" s="18">
        <f t="shared" si="15"/>
        <v>0</v>
      </c>
      <c r="I417" s="18">
        <f t="shared" si="15"/>
        <v>0</v>
      </c>
      <c r="J417" s="264">
        <v>0</v>
      </c>
      <c r="K417" s="34"/>
    </row>
    <row r="418" spans="1:11" s="2" customFormat="1" ht="15.75">
      <c r="A418" s="5"/>
      <c r="B418" s="6"/>
      <c r="C418" s="6"/>
      <c r="D418" s="6"/>
      <c r="E418" s="6" t="s">
        <v>10</v>
      </c>
      <c r="F418" s="6"/>
      <c r="G418" s="18">
        <v>0</v>
      </c>
      <c r="H418" s="18">
        <v>0</v>
      </c>
      <c r="I418" s="18">
        <v>0</v>
      </c>
      <c r="J418" s="264">
        <v>0</v>
      </c>
      <c r="K418" s="34"/>
    </row>
    <row r="419" spans="1:11" s="55" customFormat="1" ht="15.75">
      <c r="A419" s="9"/>
      <c r="B419" s="8" t="s">
        <v>86</v>
      </c>
      <c r="C419" s="8"/>
      <c r="D419" s="8" t="s">
        <v>87</v>
      </c>
      <c r="E419" s="8"/>
      <c r="F419" s="8"/>
      <c r="G419" s="200">
        <f>SUM(G420:G421)</f>
        <v>970</v>
      </c>
      <c r="H419" s="200">
        <f>SUM(H420:H421)</f>
        <v>970</v>
      </c>
      <c r="I419" s="200">
        <f>SUM(I420:I421)</f>
        <v>670</v>
      </c>
      <c r="J419" s="264">
        <f t="shared" si="13"/>
        <v>69.0721649484536</v>
      </c>
      <c r="K419" s="54"/>
    </row>
    <row r="420" spans="1:11" s="2" customFormat="1" ht="15.75">
      <c r="A420" s="5"/>
      <c r="B420" s="6"/>
      <c r="C420" s="6" t="s">
        <v>88</v>
      </c>
      <c r="D420" s="6" t="s">
        <v>89</v>
      </c>
      <c r="E420" s="6"/>
      <c r="F420" s="6"/>
      <c r="G420" s="18">
        <v>620</v>
      </c>
      <c r="H420" s="18">
        <v>620</v>
      </c>
      <c r="I420" s="18">
        <v>670</v>
      </c>
      <c r="J420" s="264">
        <f t="shared" si="13"/>
        <v>108.06451612903226</v>
      </c>
      <c r="K420" s="34"/>
    </row>
    <row r="421" spans="1:11" s="2" customFormat="1" ht="15.75">
      <c r="A421" s="5"/>
      <c r="B421" s="6"/>
      <c r="C421" s="6" t="s">
        <v>90</v>
      </c>
      <c r="D421" s="6" t="s">
        <v>91</v>
      </c>
      <c r="E421" s="6"/>
      <c r="F421" s="6"/>
      <c r="G421" s="18">
        <f>SUM(G422:G422)</f>
        <v>350</v>
      </c>
      <c r="H421" s="18">
        <f>SUM(H422:H422)</f>
        <v>350</v>
      </c>
      <c r="I421" s="18">
        <f>SUM(I422:I422)</f>
        <v>0</v>
      </c>
      <c r="J421" s="264">
        <f t="shared" si="13"/>
        <v>0</v>
      </c>
      <c r="K421" s="34"/>
    </row>
    <row r="422" spans="1:11" s="2" customFormat="1" ht="15.75">
      <c r="A422" s="5"/>
      <c r="B422" s="6"/>
      <c r="C422" s="6"/>
      <c r="D422" s="6" t="s">
        <v>93</v>
      </c>
      <c r="E422" s="6"/>
      <c r="F422" s="6"/>
      <c r="G422" s="18">
        <v>350</v>
      </c>
      <c r="H422" s="18">
        <v>350</v>
      </c>
      <c r="I422" s="18">
        <v>0</v>
      </c>
      <c r="J422" s="264">
        <f t="shared" si="13"/>
        <v>0</v>
      </c>
      <c r="K422" s="34"/>
    </row>
    <row r="423" spans="1:11" s="2" customFormat="1" ht="15.75">
      <c r="A423" s="5"/>
      <c r="B423" s="6"/>
      <c r="C423" s="6"/>
      <c r="D423" s="6"/>
      <c r="E423" s="7"/>
      <c r="F423" s="6"/>
      <c r="G423" s="58"/>
      <c r="H423" s="58"/>
      <c r="I423" s="36"/>
      <c r="J423" s="264"/>
      <c r="K423" s="34"/>
    </row>
    <row r="424" spans="1:11" s="2" customFormat="1" ht="15.75">
      <c r="A424" s="5"/>
      <c r="B424" s="6"/>
      <c r="C424" s="6"/>
      <c r="D424" s="6"/>
      <c r="E424" s="7"/>
      <c r="F424" s="6"/>
      <c r="G424" s="58"/>
      <c r="H424" s="58"/>
      <c r="I424" s="36"/>
      <c r="J424" s="264"/>
      <c r="K424" s="34"/>
    </row>
    <row r="425" spans="1:11" s="2" customFormat="1" ht="15.75">
      <c r="A425" s="220" t="s">
        <v>411</v>
      </c>
      <c r="B425" s="222"/>
      <c r="C425" s="222"/>
      <c r="D425" s="222"/>
      <c r="E425" s="241"/>
      <c r="F425" s="223">
        <v>2</v>
      </c>
      <c r="G425" s="242">
        <f>SUM(G426+G433+G437+G471)</f>
        <v>34303</v>
      </c>
      <c r="H425" s="242">
        <f>SUM(H426+H433+H437+H471+H476)</f>
        <v>40606</v>
      </c>
      <c r="I425" s="242">
        <f>SUM(I426+I433+I437+I471+I476)</f>
        <v>31068</v>
      </c>
      <c r="J425" s="264">
        <f t="shared" si="13"/>
        <v>76.51086046397084</v>
      </c>
      <c r="K425" s="34"/>
    </row>
    <row r="426" spans="1:11" s="2" customFormat="1" ht="15.75">
      <c r="A426" s="11" t="s">
        <v>31</v>
      </c>
      <c r="B426" s="4"/>
      <c r="C426" s="4" t="s">
        <v>11</v>
      </c>
      <c r="D426" s="4"/>
      <c r="E426" s="4"/>
      <c r="F426" s="6"/>
      <c r="G426" s="77">
        <f>SUM(G427)</f>
        <v>2520</v>
      </c>
      <c r="H426" s="77">
        <f>SUM(H427)</f>
        <v>2660</v>
      </c>
      <c r="I426" s="77">
        <f>SUM(I427)</f>
        <v>1644</v>
      </c>
      <c r="J426" s="264">
        <f t="shared" si="13"/>
        <v>61.804511278195484</v>
      </c>
      <c r="K426" s="34"/>
    </row>
    <row r="427" spans="1:11" s="2" customFormat="1" ht="15.75">
      <c r="A427" s="5"/>
      <c r="B427" s="6" t="s">
        <v>32</v>
      </c>
      <c r="C427" s="6"/>
      <c r="D427" s="6" t="s">
        <v>33</v>
      </c>
      <c r="E427" s="6"/>
      <c r="F427" s="6"/>
      <c r="G427" s="49">
        <f>SUM(G428+G430)</f>
        <v>2520</v>
      </c>
      <c r="H427" s="49">
        <f>SUM(H428+H430)</f>
        <v>2660</v>
      </c>
      <c r="I427" s="49">
        <f>SUM(I428+I430)</f>
        <v>1644</v>
      </c>
      <c r="J427" s="264">
        <f t="shared" si="13"/>
        <v>61.804511278195484</v>
      </c>
      <c r="K427" s="34"/>
    </row>
    <row r="428" spans="1:11" s="2" customFormat="1" ht="15.75">
      <c r="A428" s="5"/>
      <c r="B428" s="6"/>
      <c r="C428" s="6" t="s">
        <v>34</v>
      </c>
      <c r="D428" s="6" t="s">
        <v>35</v>
      </c>
      <c r="E428" s="6"/>
      <c r="F428" s="6"/>
      <c r="G428" s="18">
        <f>SUM(G429)</f>
        <v>2360</v>
      </c>
      <c r="H428" s="18">
        <f>SUM(H429)</f>
        <v>2487</v>
      </c>
      <c r="I428" s="18">
        <f>SUM(I429)</f>
        <v>1507</v>
      </c>
      <c r="J428" s="264">
        <f t="shared" si="13"/>
        <v>60.59509449135505</v>
      </c>
      <c r="K428" s="34"/>
    </row>
    <row r="429" spans="1:11" s="2" customFormat="1" ht="15.75">
      <c r="A429" s="5"/>
      <c r="B429" s="6"/>
      <c r="C429" s="6"/>
      <c r="D429" s="6" t="s">
        <v>217</v>
      </c>
      <c r="E429" s="6"/>
      <c r="F429" s="6"/>
      <c r="G429" s="18">
        <v>2360</v>
      </c>
      <c r="H429" s="18">
        <v>2487</v>
      </c>
      <c r="I429" s="18">
        <v>1507</v>
      </c>
      <c r="J429" s="264">
        <f t="shared" si="13"/>
        <v>60.59509449135505</v>
      </c>
      <c r="K429" s="34"/>
    </row>
    <row r="430" spans="1:11" s="2" customFormat="1" ht="15.75">
      <c r="A430" s="5"/>
      <c r="B430" s="6"/>
      <c r="C430" s="6" t="s">
        <v>255</v>
      </c>
      <c r="D430" s="6" t="s">
        <v>256</v>
      </c>
      <c r="E430" s="6"/>
      <c r="F430" s="6"/>
      <c r="G430" s="18">
        <f>SUM(G431:G432)</f>
        <v>160</v>
      </c>
      <c r="H430" s="18">
        <f>SUM(H431:H432)</f>
        <v>173</v>
      </c>
      <c r="I430" s="18">
        <f>SUM(I431:I432)</f>
        <v>137</v>
      </c>
      <c r="J430" s="264">
        <f t="shared" si="13"/>
        <v>79.1907514450867</v>
      </c>
      <c r="K430" s="34"/>
    </row>
    <row r="431" spans="1:11" s="2" customFormat="1" ht="15.75">
      <c r="A431" s="5"/>
      <c r="B431" s="6"/>
      <c r="C431" s="6"/>
      <c r="D431" s="6" t="s">
        <v>228</v>
      </c>
      <c r="E431" s="6"/>
      <c r="F431" s="6"/>
      <c r="G431" s="18">
        <v>160</v>
      </c>
      <c r="H431" s="18">
        <v>160</v>
      </c>
      <c r="I431" s="18">
        <v>125</v>
      </c>
      <c r="J431" s="264">
        <f t="shared" si="13"/>
        <v>78.125</v>
      </c>
      <c r="K431" s="34"/>
    </row>
    <row r="432" spans="1:11" s="2" customFormat="1" ht="15.75">
      <c r="A432" s="5"/>
      <c r="B432" s="6"/>
      <c r="C432" s="6"/>
      <c r="D432" s="6" t="s">
        <v>423</v>
      </c>
      <c r="E432" s="6"/>
      <c r="F432" s="6"/>
      <c r="G432" s="18">
        <v>0</v>
      </c>
      <c r="H432" s="18">
        <v>13</v>
      </c>
      <c r="I432" s="18">
        <v>12</v>
      </c>
      <c r="J432" s="264"/>
      <c r="K432" s="34"/>
    </row>
    <row r="433" spans="1:11" s="2" customFormat="1" ht="15.75" customHeight="1">
      <c r="A433" s="11" t="s">
        <v>44</v>
      </c>
      <c r="B433" s="4"/>
      <c r="C433" s="4" t="s">
        <v>45</v>
      </c>
      <c r="D433" s="52"/>
      <c r="E433" s="52"/>
      <c r="F433" s="12"/>
      <c r="G433" s="77">
        <f>SUM(G434:G436)</f>
        <v>698</v>
      </c>
      <c r="H433" s="77">
        <f>SUM(H434:H436)</f>
        <v>698</v>
      </c>
      <c r="I433" s="77">
        <f>SUM(I434:I436)</f>
        <v>320</v>
      </c>
      <c r="J433" s="264">
        <f t="shared" si="13"/>
        <v>45.845272206303726</v>
      </c>
      <c r="K433" s="34"/>
    </row>
    <row r="434" spans="1:12" s="2" customFormat="1" ht="15.75">
      <c r="A434" s="5"/>
      <c r="B434" s="6"/>
      <c r="C434" s="6"/>
      <c r="D434" s="6" t="s">
        <v>23</v>
      </c>
      <c r="E434" s="6"/>
      <c r="F434" s="6"/>
      <c r="G434" s="17">
        <v>640</v>
      </c>
      <c r="H434" s="17">
        <v>640</v>
      </c>
      <c r="I434" s="17">
        <v>275</v>
      </c>
      <c r="J434" s="264">
        <f t="shared" si="13"/>
        <v>42.96875</v>
      </c>
      <c r="K434" s="34"/>
      <c r="L434" s="24"/>
    </row>
    <row r="435" spans="1:12" s="2" customFormat="1" ht="15.75">
      <c r="A435" s="5"/>
      <c r="B435" s="6"/>
      <c r="C435" s="6"/>
      <c r="D435" s="6" t="s">
        <v>48</v>
      </c>
      <c r="E435" s="6"/>
      <c r="F435" s="6"/>
      <c r="G435" s="17">
        <v>27</v>
      </c>
      <c r="H435" s="17">
        <v>27</v>
      </c>
      <c r="I435" s="17">
        <v>21</v>
      </c>
      <c r="J435" s="264">
        <f t="shared" si="13"/>
        <v>77.77777777777779</v>
      </c>
      <c r="K435" s="34"/>
      <c r="L435" s="24"/>
    </row>
    <row r="436" spans="1:12" s="2" customFormat="1" ht="15.75">
      <c r="A436" s="5"/>
      <c r="B436" s="6"/>
      <c r="C436" s="6"/>
      <c r="D436" s="6" t="s">
        <v>49</v>
      </c>
      <c r="E436" s="6"/>
      <c r="F436" s="6"/>
      <c r="G436" s="17">
        <v>31</v>
      </c>
      <c r="H436" s="17">
        <v>31</v>
      </c>
      <c r="I436" s="17">
        <v>24</v>
      </c>
      <c r="J436" s="264">
        <f t="shared" si="13"/>
        <v>77.41935483870968</v>
      </c>
      <c r="K436" s="34"/>
      <c r="L436" s="24"/>
    </row>
    <row r="437" spans="1:11" s="2" customFormat="1" ht="15.75">
      <c r="A437" s="11" t="s">
        <v>46</v>
      </c>
      <c r="B437" s="4"/>
      <c r="C437" s="4" t="s">
        <v>47</v>
      </c>
      <c r="D437" s="53"/>
      <c r="E437" s="4"/>
      <c r="F437" s="6"/>
      <c r="G437" s="77">
        <f>SUM(G438+G448+G453+G463+G466)</f>
        <v>16390</v>
      </c>
      <c r="H437" s="77">
        <f>SUM(H438+H448+H453+H463+H466)</f>
        <v>14832</v>
      </c>
      <c r="I437" s="77">
        <f>SUM(I438+I448+I453+I463+I466)</f>
        <v>10454</v>
      </c>
      <c r="J437" s="264">
        <f t="shared" si="13"/>
        <v>70.48274002157497</v>
      </c>
      <c r="K437" s="34"/>
    </row>
    <row r="438" spans="1:11" s="55" customFormat="1" ht="15.75">
      <c r="A438" s="9"/>
      <c r="B438" s="8" t="s">
        <v>50</v>
      </c>
      <c r="C438" s="8"/>
      <c r="D438" s="8" t="s">
        <v>3</v>
      </c>
      <c r="E438" s="9"/>
      <c r="F438" s="9"/>
      <c r="G438" s="200">
        <f>SUM(G439+G441)</f>
        <v>2450</v>
      </c>
      <c r="H438" s="200">
        <f>SUM(H439+H441)</f>
        <v>2450</v>
      </c>
      <c r="I438" s="200">
        <f>SUM(I439+I441)</f>
        <v>2147</v>
      </c>
      <c r="J438" s="264">
        <f t="shared" si="13"/>
        <v>87.63265306122449</v>
      </c>
      <c r="K438" s="54"/>
    </row>
    <row r="439" spans="1:11" s="55" customFormat="1" ht="15.75">
      <c r="A439" s="9"/>
      <c r="B439" s="8"/>
      <c r="C439" s="8" t="s">
        <v>51</v>
      </c>
      <c r="D439" s="8" t="s">
        <v>52</v>
      </c>
      <c r="E439" s="9"/>
      <c r="F439" s="9"/>
      <c r="G439" s="19">
        <f>SUM(G440)</f>
        <v>40</v>
      </c>
      <c r="H439" s="19">
        <f>SUM(H440)</f>
        <v>40</v>
      </c>
      <c r="I439" s="19">
        <f>SUM(I440)</f>
        <v>24</v>
      </c>
      <c r="J439" s="264">
        <f t="shared" si="13"/>
        <v>60</v>
      </c>
      <c r="K439" s="54"/>
    </row>
    <row r="440" spans="1:11" s="55" customFormat="1" ht="15.75">
      <c r="A440" s="9"/>
      <c r="B440" s="8"/>
      <c r="C440" s="8"/>
      <c r="D440" s="8"/>
      <c r="E440" s="9" t="s">
        <v>316</v>
      </c>
      <c r="F440" s="9"/>
      <c r="G440" s="19">
        <v>40</v>
      </c>
      <c r="H440" s="19">
        <v>40</v>
      </c>
      <c r="I440" s="19">
        <v>24</v>
      </c>
      <c r="J440" s="264">
        <f t="shared" si="13"/>
        <v>60</v>
      </c>
      <c r="K440" s="54"/>
    </row>
    <row r="441" spans="1:11" s="2" customFormat="1" ht="15.75">
      <c r="A441" s="5"/>
      <c r="B441" s="6"/>
      <c r="C441" s="6" t="s">
        <v>53</v>
      </c>
      <c r="D441" s="6" t="s">
        <v>54</v>
      </c>
      <c r="E441" s="6"/>
      <c r="F441" s="6"/>
      <c r="G441" s="18">
        <f>SUM(G442:G447)</f>
        <v>2410</v>
      </c>
      <c r="H441" s="18">
        <f>SUM(H442:H447)</f>
        <v>2410</v>
      </c>
      <c r="I441" s="18">
        <f>SUM(I442:I447)</f>
        <v>2123</v>
      </c>
      <c r="J441" s="264">
        <f t="shared" si="13"/>
        <v>88.09128630705393</v>
      </c>
      <c r="K441" s="34"/>
    </row>
    <row r="442" spans="1:11" s="2" customFormat="1" ht="15.75">
      <c r="A442" s="11"/>
      <c r="B442" s="4"/>
      <c r="C442" s="4"/>
      <c r="D442" s="53"/>
      <c r="E442" s="6" t="s">
        <v>55</v>
      </c>
      <c r="F442" s="6"/>
      <c r="G442" s="18">
        <v>50</v>
      </c>
      <c r="H442" s="18">
        <v>50</v>
      </c>
      <c r="I442" s="18">
        <v>24</v>
      </c>
      <c r="J442" s="264">
        <f t="shared" si="13"/>
        <v>48</v>
      </c>
      <c r="K442" s="34"/>
    </row>
    <row r="443" spans="1:11" s="2" customFormat="1" ht="15.75">
      <c r="A443" s="11"/>
      <c r="B443" s="4"/>
      <c r="C443" s="4"/>
      <c r="D443" s="53"/>
      <c r="E443" s="6" t="s">
        <v>56</v>
      </c>
      <c r="F443" s="6"/>
      <c r="G443" s="18">
        <v>0</v>
      </c>
      <c r="H443" s="18">
        <v>0</v>
      </c>
      <c r="I443" s="18">
        <v>0</v>
      </c>
      <c r="J443" s="264">
        <v>0</v>
      </c>
      <c r="K443" s="34"/>
    </row>
    <row r="444" spans="1:11" s="2" customFormat="1" ht="15.75">
      <c r="A444" s="11"/>
      <c r="B444" s="4"/>
      <c r="C444" s="4"/>
      <c r="D444" s="53"/>
      <c r="E444" s="6" t="s">
        <v>57</v>
      </c>
      <c r="F444" s="6"/>
      <c r="G444" s="18">
        <v>200</v>
      </c>
      <c r="H444" s="18">
        <v>200</v>
      </c>
      <c r="I444" s="18">
        <v>0</v>
      </c>
      <c r="J444" s="264">
        <f t="shared" si="13"/>
        <v>0</v>
      </c>
      <c r="K444" s="34"/>
    </row>
    <row r="445" spans="1:11" s="2" customFormat="1" ht="15.75">
      <c r="A445" s="11"/>
      <c r="B445" s="4"/>
      <c r="C445" s="4"/>
      <c r="D445" s="53"/>
      <c r="E445" s="6" t="s">
        <v>58</v>
      </c>
      <c r="F445" s="6"/>
      <c r="G445" s="18">
        <v>60</v>
      </c>
      <c r="H445" s="18">
        <v>60</v>
      </c>
      <c r="I445" s="18">
        <v>44</v>
      </c>
      <c r="J445" s="264">
        <f t="shared" si="13"/>
        <v>73.33333333333333</v>
      </c>
      <c r="K445" s="34"/>
    </row>
    <row r="446" spans="1:11" s="2" customFormat="1" ht="15.75">
      <c r="A446" s="11"/>
      <c r="B446" s="4"/>
      <c r="C446" s="4"/>
      <c r="D446" s="53"/>
      <c r="E446" s="6" t="s">
        <v>220</v>
      </c>
      <c r="F446" s="6"/>
      <c r="G446" s="18">
        <v>100</v>
      </c>
      <c r="H446" s="18">
        <v>100</v>
      </c>
      <c r="I446" s="18">
        <v>0</v>
      </c>
      <c r="J446" s="264">
        <f t="shared" si="13"/>
        <v>0</v>
      </c>
      <c r="K446" s="34"/>
    </row>
    <row r="447" spans="1:11" s="2" customFormat="1" ht="15.75">
      <c r="A447" s="11"/>
      <c r="B447" s="4"/>
      <c r="C447" s="4"/>
      <c r="D447" s="53"/>
      <c r="E447" s="6" t="s">
        <v>15</v>
      </c>
      <c r="F447" s="6"/>
      <c r="G447" s="18">
        <v>2000</v>
      </c>
      <c r="H447" s="18">
        <v>2000</v>
      </c>
      <c r="I447" s="18">
        <v>2055</v>
      </c>
      <c r="J447" s="264">
        <f t="shared" si="13"/>
        <v>102.75000000000001</v>
      </c>
      <c r="K447" s="34"/>
    </row>
    <row r="448" spans="1:11" s="55" customFormat="1" ht="15.75">
      <c r="A448" s="9"/>
      <c r="B448" s="8" t="s">
        <v>61</v>
      </c>
      <c r="C448" s="8"/>
      <c r="D448" s="8" t="s">
        <v>62</v>
      </c>
      <c r="E448" s="8"/>
      <c r="F448" s="8"/>
      <c r="G448" s="200">
        <f>SUM(G449+G451)</f>
        <v>0</v>
      </c>
      <c r="H448" s="200">
        <f>SUM(H449+H451)</f>
        <v>0</v>
      </c>
      <c r="I448" s="200">
        <f>SUM(I449+I451)</f>
        <v>38</v>
      </c>
      <c r="J448" s="264">
        <v>0</v>
      </c>
      <c r="K448" s="54"/>
    </row>
    <row r="449" spans="1:11" s="55" customFormat="1" ht="15.75">
      <c r="A449" s="9"/>
      <c r="B449" s="8"/>
      <c r="C449" s="8" t="s">
        <v>63</v>
      </c>
      <c r="D449" s="8" t="s">
        <v>64</v>
      </c>
      <c r="E449" s="8"/>
      <c r="F449" s="8"/>
      <c r="G449" s="200">
        <f>SUM(G450)</f>
        <v>0</v>
      </c>
      <c r="H449" s="200">
        <f>SUM(H450)</f>
        <v>0</v>
      </c>
      <c r="I449" s="200">
        <f>SUM(I450)</f>
        <v>38</v>
      </c>
      <c r="J449" s="264">
        <v>0</v>
      </c>
      <c r="K449" s="54"/>
    </row>
    <row r="450" spans="1:11" s="55" customFormat="1" ht="15.75">
      <c r="A450" s="9"/>
      <c r="B450" s="8"/>
      <c r="C450" s="8"/>
      <c r="D450" s="8"/>
      <c r="E450" s="55" t="s">
        <v>64</v>
      </c>
      <c r="F450" s="8"/>
      <c r="G450" s="200">
        <v>0</v>
      </c>
      <c r="H450" s="200">
        <v>0</v>
      </c>
      <c r="I450" s="200">
        <v>38</v>
      </c>
      <c r="J450" s="264">
        <v>0</v>
      </c>
      <c r="K450" s="54"/>
    </row>
    <row r="451" spans="1:11" s="2" customFormat="1" ht="15.75">
      <c r="A451" s="5"/>
      <c r="B451" s="6"/>
      <c r="C451" s="6" t="s">
        <v>65</v>
      </c>
      <c r="D451" s="6" t="s">
        <v>66</v>
      </c>
      <c r="E451" s="6"/>
      <c r="F451" s="6"/>
      <c r="G451" s="18">
        <f>SUM(G452)</f>
        <v>0</v>
      </c>
      <c r="H451" s="18">
        <f>SUM(H452)</f>
        <v>0</v>
      </c>
      <c r="I451" s="18">
        <f>SUM(I452)</f>
        <v>0</v>
      </c>
      <c r="J451" s="264">
        <v>0</v>
      </c>
      <c r="K451" s="34"/>
    </row>
    <row r="452" spans="1:11" s="2" customFormat="1" ht="15.75">
      <c r="A452" s="5"/>
      <c r="B452" s="6"/>
      <c r="C452" s="6"/>
      <c r="D452" s="6"/>
      <c r="E452" s="6" t="s">
        <v>4</v>
      </c>
      <c r="F452" s="6"/>
      <c r="G452" s="18">
        <v>0</v>
      </c>
      <c r="H452" s="18">
        <v>0</v>
      </c>
      <c r="I452" s="18">
        <v>0</v>
      </c>
      <c r="J452" s="264">
        <v>0</v>
      </c>
      <c r="K452" s="34"/>
    </row>
    <row r="453" spans="1:11" s="55" customFormat="1" ht="15.75">
      <c r="A453" s="9"/>
      <c r="B453" s="8" t="s">
        <v>67</v>
      </c>
      <c r="C453" s="8"/>
      <c r="D453" s="8" t="s">
        <v>68</v>
      </c>
      <c r="E453" s="8"/>
      <c r="F453" s="8"/>
      <c r="G453" s="200">
        <f>SUM(G454+G458+G459)</f>
        <v>5610</v>
      </c>
      <c r="H453" s="200">
        <f>SUM(H454+H458+H459)</f>
        <v>6100</v>
      </c>
      <c r="I453" s="200">
        <f>SUM(I454+I458+I459)</f>
        <v>5291</v>
      </c>
      <c r="J453" s="264">
        <f t="shared" si="13"/>
        <v>86.73770491803279</v>
      </c>
      <c r="K453" s="54"/>
    </row>
    <row r="454" spans="1:11" s="55" customFormat="1" ht="15.75">
      <c r="A454" s="9"/>
      <c r="B454" s="8"/>
      <c r="C454" s="8" t="s">
        <v>69</v>
      </c>
      <c r="D454" s="8" t="s">
        <v>70</v>
      </c>
      <c r="E454" s="8"/>
      <c r="F454" s="8"/>
      <c r="G454" s="19">
        <f>SUM(G455:G457)</f>
        <v>1150</v>
      </c>
      <c r="H454" s="19">
        <f>SUM(H455:H457)</f>
        <v>1150</v>
      </c>
      <c r="I454" s="19">
        <f>SUM(I455:I457)</f>
        <v>1019</v>
      </c>
      <c r="J454" s="264">
        <f t="shared" si="13"/>
        <v>88.6086956521739</v>
      </c>
      <c r="K454" s="54"/>
    </row>
    <row r="455" spans="1:11" s="55" customFormat="1" ht="15.75">
      <c r="A455" s="9"/>
      <c r="B455" s="8"/>
      <c r="C455" s="8"/>
      <c r="D455" s="8" t="s">
        <v>388</v>
      </c>
      <c r="E455" s="8"/>
      <c r="F455" s="8"/>
      <c r="G455" s="19">
        <v>250</v>
      </c>
      <c r="H455" s="19">
        <v>250</v>
      </c>
      <c r="I455" s="19">
        <v>173</v>
      </c>
      <c r="J455" s="264">
        <f t="shared" si="13"/>
        <v>69.19999999999999</v>
      </c>
      <c r="K455" s="54"/>
    </row>
    <row r="456" spans="1:11" s="55" customFormat="1" ht="15.75">
      <c r="A456" s="9"/>
      <c r="B456" s="8"/>
      <c r="C456" s="8"/>
      <c r="D456" s="8" t="s">
        <v>72</v>
      </c>
      <c r="E456" s="8"/>
      <c r="F456" s="8"/>
      <c r="G456" s="19">
        <v>0</v>
      </c>
      <c r="H456" s="19">
        <v>0</v>
      </c>
      <c r="I456" s="19">
        <v>0</v>
      </c>
      <c r="J456" s="264">
        <v>0</v>
      </c>
      <c r="K456" s="54"/>
    </row>
    <row r="457" spans="1:11" s="55" customFormat="1" ht="15.75">
      <c r="A457" s="9"/>
      <c r="B457" s="8"/>
      <c r="C457" s="8"/>
      <c r="D457" s="8" t="s">
        <v>389</v>
      </c>
      <c r="E457" s="8"/>
      <c r="F457" s="8"/>
      <c r="G457" s="19">
        <v>900</v>
      </c>
      <c r="H457" s="19">
        <v>900</v>
      </c>
      <c r="I457" s="19">
        <v>846</v>
      </c>
      <c r="J457" s="264">
        <f t="shared" si="13"/>
        <v>94</v>
      </c>
      <c r="K457" s="54"/>
    </row>
    <row r="458" spans="1:11" s="2" customFormat="1" ht="15.75">
      <c r="A458" s="5"/>
      <c r="B458" s="6"/>
      <c r="C458" s="6" t="s">
        <v>74</v>
      </c>
      <c r="D458" s="6" t="s">
        <v>6</v>
      </c>
      <c r="E458" s="6"/>
      <c r="F458" s="6"/>
      <c r="G458" s="18">
        <v>900</v>
      </c>
      <c r="H458" s="18">
        <v>900</v>
      </c>
      <c r="I458" s="18">
        <v>496</v>
      </c>
      <c r="J458" s="264">
        <f t="shared" si="13"/>
        <v>55.111111111111114</v>
      </c>
      <c r="K458" s="34"/>
    </row>
    <row r="459" spans="1:11" s="2" customFormat="1" ht="15.75">
      <c r="A459" s="5"/>
      <c r="B459" s="6"/>
      <c r="C459" s="6" t="s">
        <v>75</v>
      </c>
      <c r="D459" s="6" t="s">
        <v>76</v>
      </c>
      <c r="E459" s="6"/>
      <c r="F459" s="6"/>
      <c r="G459" s="18">
        <f>SUM(G460:G462)</f>
        <v>3560</v>
      </c>
      <c r="H459" s="18">
        <f>SUM(H460:H462)</f>
        <v>4050</v>
      </c>
      <c r="I459" s="18">
        <f>SUM(I460:I462)</f>
        <v>3776</v>
      </c>
      <c r="J459" s="264">
        <f t="shared" si="13"/>
        <v>93.23456790123457</v>
      </c>
      <c r="K459" s="34"/>
    </row>
    <row r="460" spans="1:11" s="2" customFormat="1" ht="15.75">
      <c r="A460" s="5"/>
      <c r="B460" s="6"/>
      <c r="C460" s="6"/>
      <c r="D460" s="6"/>
      <c r="E460" s="6" t="s">
        <v>7</v>
      </c>
      <c r="F460" s="6"/>
      <c r="G460" s="18">
        <v>50</v>
      </c>
      <c r="H460" s="18">
        <v>50</v>
      </c>
      <c r="I460" s="18">
        <v>0</v>
      </c>
      <c r="J460" s="264">
        <f t="shared" si="13"/>
        <v>0</v>
      </c>
      <c r="K460" s="34"/>
    </row>
    <row r="461" spans="1:11" s="2" customFormat="1" ht="15.75">
      <c r="A461" s="5"/>
      <c r="B461" s="6"/>
      <c r="C461" s="6"/>
      <c r="D461" s="6"/>
      <c r="E461" s="6" t="s">
        <v>77</v>
      </c>
      <c r="F461" s="6"/>
      <c r="G461" s="18">
        <v>3500</v>
      </c>
      <c r="H461" s="18">
        <v>3500</v>
      </c>
      <c r="I461" s="18">
        <v>3536</v>
      </c>
      <c r="J461" s="264">
        <f t="shared" si="13"/>
        <v>101.02857142857142</v>
      </c>
      <c r="K461" s="34"/>
    </row>
    <row r="462" spans="1:11" s="2" customFormat="1" ht="15.75">
      <c r="A462" s="5"/>
      <c r="B462" s="6"/>
      <c r="C462" s="6"/>
      <c r="D462" s="6"/>
      <c r="E462" s="6" t="s">
        <v>221</v>
      </c>
      <c r="F462" s="6"/>
      <c r="G462" s="18">
        <v>10</v>
      </c>
      <c r="H462" s="18">
        <v>500</v>
      </c>
      <c r="I462" s="18">
        <v>240</v>
      </c>
      <c r="J462" s="264">
        <f t="shared" si="13"/>
        <v>48</v>
      </c>
      <c r="K462" s="34"/>
    </row>
    <row r="463" spans="1:11" s="55" customFormat="1" ht="15.75">
      <c r="A463" s="9"/>
      <c r="B463" s="8" t="s">
        <v>79</v>
      </c>
      <c r="C463" s="8"/>
      <c r="D463" s="8" t="s">
        <v>80</v>
      </c>
      <c r="E463" s="8"/>
      <c r="F463" s="8"/>
      <c r="G463" s="200">
        <f aca="true" t="shared" si="16" ref="G463:I464">SUM(G464)</f>
        <v>50</v>
      </c>
      <c r="H463" s="200">
        <f t="shared" si="16"/>
        <v>0</v>
      </c>
      <c r="I463" s="200">
        <f t="shared" si="16"/>
        <v>0</v>
      </c>
      <c r="J463" s="264">
        <v>0</v>
      </c>
      <c r="K463" s="54"/>
    </row>
    <row r="464" spans="1:11" s="2" customFormat="1" ht="15.75">
      <c r="A464" s="5"/>
      <c r="B464" s="6"/>
      <c r="C464" s="6" t="s">
        <v>83</v>
      </c>
      <c r="D464" s="6" t="s">
        <v>390</v>
      </c>
      <c r="E464" s="6"/>
      <c r="F464" s="6"/>
      <c r="G464" s="18">
        <f t="shared" si="16"/>
        <v>50</v>
      </c>
      <c r="H464" s="18">
        <f t="shared" si="16"/>
        <v>0</v>
      </c>
      <c r="I464" s="18">
        <f t="shared" si="16"/>
        <v>0</v>
      </c>
      <c r="J464" s="264">
        <v>0</v>
      </c>
      <c r="K464" s="34"/>
    </row>
    <row r="465" spans="1:11" s="2" customFormat="1" ht="15.75">
      <c r="A465" s="5"/>
      <c r="B465" s="6"/>
      <c r="C465" s="6"/>
      <c r="D465" s="6"/>
      <c r="E465" s="6" t="s">
        <v>391</v>
      </c>
      <c r="F465" s="6"/>
      <c r="G465" s="18">
        <v>50</v>
      </c>
      <c r="H465" s="18">
        <v>0</v>
      </c>
      <c r="I465" s="18">
        <v>0</v>
      </c>
      <c r="J465" s="264">
        <v>0</v>
      </c>
      <c r="K465" s="34"/>
    </row>
    <row r="466" spans="1:11" s="55" customFormat="1" ht="15.75">
      <c r="A466" s="9"/>
      <c r="B466" s="8" t="s">
        <v>86</v>
      </c>
      <c r="C466" s="8"/>
      <c r="D466" s="8" t="s">
        <v>87</v>
      </c>
      <c r="E466" s="8"/>
      <c r="F466" s="8"/>
      <c r="G466" s="200">
        <f>SUM(G467:G469)</f>
        <v>8280</v>
      </c>
      <c r="H466" s="200">
        <f>SUM(H467:H469)</f>
        <v>6282</v>
      </c>
      <c r="I466" s="200">
        <f>SUM(I467:I469)</f>
        <v>2978</v>
      </c>
      <c r="J466" s="264">
        <f t="shared" si="13"/>
        <v>47.40528494110156</v>
      </c>
      <c r="K466" s="54"/>
    </row>
    <row r="467" spans="1:11" s="2" customFormat="1" ht="15.75">
      <c r="A467" s="5"/>
      <c r="B467" s="6"/>
      <c r="C467" s="6" t="s">
        <v>88</v>
      </c>
      <c r="D467" s="6" t="s">
        <v>89</v>
      </c>
      <c r="E467" s="6"/>
      <c r="F467" s="6"/>
      <c r="G467" s="18">
        <v>2280</v>
      </c>
      <c r="H467" s="18">
        <v>2280</v>
      </c>
      <c r="I467" s="18">
        <v>1711</v>
      </c>
      <c r="J467" s="264">
        <f t="shared" si="13"/>
        <v>75.04385964912281</v>
      </c>
      <c r="K467" s="34"/>
    </row>
    <row r="468" spans="1:11" s="2" customFormat="1" ht="15.75">
      <c r="A468" s="5"/>
      <c r="B468" s="6"/>
      <c r="C468" s="6" t="s">
        <v>392</v>
      </c>
      <c r="D468" s="6" t="s">
        <v>393</v>
      </c>
      <c r="E468" s="6"/>
      <c r="F468" s="6"/>
      <c r="G468" s="18">
        <v>4000</v>
      </c>
      <c r="H468" s="18">
        <v>2492</v>
      </c>
      <c r="I468" s="18">
        <v>1100</v>
      </c>
      <c r="J468" s="264">
        <f t="shared" si="13"/>
        <v>44.141252006420544</v>
      </c>
      <c r="K468" s="34"/>
    </row>
    <row r="469" spans="1:11" s="2" customFormat="1" ht="15.75">
      <c r="A469" s="5"/>
      <c r="B469" s="6"/>
      <c r="C469" s="6" t="s">
        <v>90</v>
      </c>
      <c r="D469" s="6" t="s">
        <v>91</v>
      </c>
      <c r="E469" s="6"/>
      <c r="F469" s="6"/>
      <c r="G469" s="18">
        <f>SUM(G470)</f>
        <v>2000</v>
      </c>
      <c r="H469" s="18">
        <f>SUM(H470)</f>
        <v>1510</v>
      </c>
      <c r="I469" s="18">
        <f>SUM(I470)</f>
        <v>167</v>
      </c>
      <c r="J469" s="264">
        <f aca="true" t="shared" si="17" ref="J469:J475">I469/H469*100</f>
        <v>11.059602649006623</v>
      </c>
      <c r="K469" s="34"/>
    </row>
    <row r="470" spans="1:11" s="2" customFormat="1" ht="15.75">
      <c r="A470" s="5"/>
      <c r="B470" s="6"/>
      <c r="C470" s="6"/>
      <c r="D470" s="6" t="s">
        <v>93</v>
      </c>
      <c r="E470" s="6"/>
      <c r="F470" s="6"/>
      <c r="G470" s="18">
        <v>2000</v>
      </c>
      <c r="H470" s="18">
        <v>1510</v>
      </c>
      <c r="I470" s="18">
        <v>167</v>
      </c>
      <c r="J470" s="264">
        <f t="shared" si="17"/>
        <v>11.059602649006623</v>
      </c>
      <c r="K470" s="34"/>
    </row>
    <row r="471" spans="1:11" s="2" customFormat="1" ht="15.75">
      <c r="A471" s="11" t="s">
        <v>127</v>
      </c>
      <c r="B471" s="4"/>
      <c r="C471" s="4" t="s">
        <v>128</v>
      </c>
      <c r="D471" s="4"/>
      <c r="E471" s="59"/>
      <c r="F471" s="7"/>
      <c r="G471" s="237">
        <f>SUM(G472:G475)</f>
        <v>14695</v>
      </c>
      <c r="H471" s="237">
        <f>SUM(H472:H475)</f>
        <v>20058</v>
      </c>
      <c r="I471" s="237">
        <f>SUM(I472:I475)</f>
        <v>16292</v>
      </c>
      <c r="J471" s="264">
        <f t="shared" si="17"/>
        <v>81.22444909761691</v>
      </c>
      <c r="K471" s="34"/>
    </row>
    <row r="472" spans="1:11" s="2" customFormat="1" ht="15.75">
      <c r="A472" s="5"/>
      <c r="B472" s="6" t="s">
        <v>354</v>
      </c>
      <c r="C472" s="6"/>
      <c r="D472" s="6" t="s">
        <v>442</v>
      </c>
      <c r="E472" s="7"/>
      <c r="F472" s="7"/>
      <c r="G472" s="240">
        <v>0</v>
      </c>
      <c r="H472" s="240">
        <v>0</v>
      </c>
      <c r="I472" s="240">
        <v>180</v>
      </c>
      <c r="J472" s="264">
        <v>0</v>
      </c>
      <c r="K472" s="34"/>
    </row>
    <row r="473" spans="1:11" s="2" customFormat="1" ht="15.75">
      <c r="A473" s="5"/>
      <c r="B473" s="6" t="s">
        <v>129</v>
      </c>
      <c r="C473" s="6"/>
      <c r="D473" s="6" t="s">
        <v>130</v>
      </c>
      <c r="E473" s="7"/>
      <c r="F473" s="7"/>
      <c r="G473" s="240">
        <v>11453</v>
      </c>
      <c r="H473" s="240">
        <v>11453</v>
      </c>
      <c r="I473" s="240">
        <v>6945</v>
      </c>
      <c r="J473" s="264">
        <f t="shared" si="17"/>
        <v>60.63913385139264</v>
      </c>
      <c r="K473" s="34"/>
    </row>
    <row r="474" spans="1:11" s="2" customFormat="1" ht="15.75">
      <c r="A474" s="5"/>
      <c r="B474" s="6" t="s">
        <v>357</v>
      </c>
      <c r="C474" s="6"/>
      <c r="D474" s="6" t="s">
        <v>358</v>
      </c>
      <c r="E474" s="7"/>
      <c r="F474" s="7"/>
      <c r="G474" s="240">
        <v>118</v>
      </c>
      <c r="H474" s="240">
        <v>5481</v>
      </c>
      <c r="I474" s="240">
        <v>5703</v>
      </c>
      <c r="J474" s="264">
        <f t="shared" si="17"/>
        <v>104.05035577449371</v>
      </c>
      <c r="K474" s="34"/>
    </row>
    <row r="475" spans="1:11" s="2" customFormat="1" ht="15.75">
      <c r="A475" s="5"/>
      <c r="B475" s="6" t="s">
        <v>131</v>
      </c>
      <c r="C475" s="6"/>
      <c r="D475" s="6" t="s">
        <v>132</v>
      </c>
      <c r="E475" s="7"/>
      <c r="F475" s="7"/>
      <c r="G475" s="240">
        <v>3124</v>
      </c>
      <c r="H475" s="240">
        <v>3124</v>
      </c>
      <c r="I475" s="240">
        <v>3464</v>
      </c>
      <c r="J475" s="264">
        <f t="shared" si="17"/>
        <v>110.88348271446864</v>
      </c>
      <c r="K475" s="34"/>
    </row>
    <row r="476" spans="1:11" s="2" customFormat="1" ht="15.75">
      <c r="A476" s="11" t="s">
        <v>133</v>
      </c>
      <c r="B476" s="4"/>
      <c r="C476" s="4" t="s">
        <v>134</v>
      </c>
      <c r="D476" s="4"/>
      <c r="E476" s="59"/>
      <c r="F476" s="7"/>
      <c r="G476" s="237">
        <f>SUM(G477:G478)</f>
        <v>0</v>
      </c>
      <c r="H476" s="237">
        <f>SUM(H477:H478)</f>
        <v>2358</v>
      </c>
      <c r="I476" s="237">
        <f>SUM(I477:I478)</f>
        <v>2358</v>
      </c>
      <c r="J476" s="264">
        <v>0</v>
      </c>
      <c r="K476" s="34"/>
    </row>
    <row r="477" spans="1:11" s="2" customFormat="1" ht="15.75">
      <c r="A477" s="5"/>
      <c r="B477" s="6" t="s">
        <v>135</v>
      </c>
      <c r="C477" s="6"/>
      <c r="D477" s="6" t="s">
        <v>139</v>
      </c>
      <c r="E477" s="7"/>
      <c r="F477" s="6"/>
      <c r="G477" s="238">
        <v>0</v>
      </c>
      <c r="H477" s="238">
        <v>1857</v>
      </c>
      <c r="I477" s="238">
        <v>1857</v>
      </c>
      <c r="J477" s="264">
        <v>0</v>
      </c>
      <c r="K477" s="34"/>
    </row>
    <row r="478" spans="1:11" s="2" customFormat="1" ht="15.75">
      <c r="A478" s="5"/>
      <c r="B478" s="6" t="s">
        <v>138</v>
      </c>
      <c r="C478" s="6"/>
      <c r="D478" s="6" t="s">
        <v>142</v>
      </c>
      <c r="E478" s="7"/>
      <c r="F478" s="6"/>
      <c r="G478" s="238">
        <v>0</v>
      </c>
      <c r="H478" s="238">
        <v>501</v>
      </c>
      <c r="I478" s="238">
        <v>501</v>
      </c>
      <c r="J478" s="264">
        <v>0</v>
      </c>
      <c r="K478" s="34"/>
    </row>
    <row r="479" spans="1:11" s="2" customFormat="1" ht="15.75">
      <c r="A479" s="5"/>
      <c r="B479" s="6"/>
      <c r="C479" s="6"/>
      <c r="D479" s="6"/>
      <c r="E479" s="7"/>
      <c r="F479" s="7"/>
      <c r="G479" s="74"/>
      <c r="H479" s="74"/>
      <c r="I479" s="74"/>
      <c r="J479" s="264"/>
      <c r="K479" s="34"/>
    </row>
    <row r="480" spans="1:11" s="2" customFormat="1" ht="15.75">
      <c r="A480" s="5"/>
      <c r="B480" s="6"/>
      <c r="C480" s="6"/>
      <c r="D480" s="6"/>
      <c r="E480" s="7"/>
      <c r="F480" s="6"/>
      <c r="G480" s="58"/>
      <c r="H480" s="58"/>
      <c r="I480" s="36"/>
      <c r="J480" s="264"/>
      <c r="K480" s="34"/>
    </row>
    <row r="481" spans="1:11" s="2" customFormat="1" ht="15.75">
      <c r="A481" s="5"/>
      <c r="B481" s="6"/>
      <c r="C481" s="6"/>
      <c r="D481" s="6"/>
      <c r="E481" s="7"/>
      <c r="F481" s="6"/>
      <c r="G481" s="58"/>
      <c r="H481" s="58"/>
      <c r="I481" s="36"/>
      <c r="J481" s="264"/>
      <c r="K481" s="34"/>
    </row>
    <row r="482" spans="1:11" s="13" customFormat="1" ht="15.75">
      <c r="A482" s="221" t="s">
        <v>377</v>
      </c>
      <c r="B482" s="225"/>
      <c r="C482" s="225"/>
      <c r="D482" s="225"/>
      <c r="E482" s="225"/>
      <c r="F482" s="225"/>
      <c r="G482" s="226">
        <f>SUM(G483+G494)</f>
        <v>10160</v>
      </c>
      <c r="H482" s="226">
        <f>SUM(H483+H494)</f>
        <v>10384</v>
      </c>
      <c r="I482" s="226">
        <f>SUM(I483+I494)</f>
        <v>3355</v>
      </c>
      <c r="J482" s="264">
        <f>I482/H482*100</f>
        <v>32.309322033898304</v>
      </c>
      <c r="K482" s="45"/>
    </row>
    <row r="483" spans="1:11" s="2" customFormat="1" ht="15.75">
      <c r="A483" s="11" t="s">
        <v>46</v>
      </c>
      <c r="B483" s="4"/>
      <c r="C483" s="4" t="s">
        <v>47</v>
      </c>
      <c r="D483" s="53"/>
      <c r="E483" s="4"/>
      <c r="F483" s="6"/>
      <c r="G483" s="77">
        <f>SUM(G487+G492+G485)</f>
        <v>0</v>
      </c>
      <c r="H483" s="77">
        <f>SUM(H487+H492+H485)</f>
        <v>224</v>
      </c>
      <c r="I483" s="77">
        <f>SUM(I487+I492+I485)</f>
        <v>3355</v>
      </c>
      <c r="J483" s="264">
        <v>0</v>
      </c>
      <c r="K483" s="34"/>
    </row>
    <row r="484" spans="1:11" s="55" customFormat="1" ht="15.75">
      <c r="A484" s="9"/>
      <c r="B484" s="8" t="s">
        <v>50</v>
      </c>
      <c r="C484" s="8"/>
      <c r="D484" s="8" t="s">
        <v>3</v>
      </c>
      <c r="E484" s="9"/>
      <c r="F484" s="9"/>
      <c r="G484" s="200">
        <f>SUM(G485+G487)</f>
        <v>0</v>
      </c>
      <c r="H484" s="200">
        <f>SUM(H485)</f>
        <v>35</v>
      </c>
      <c r="I484" s="200">
        <f>SUM(I485)</f>
        <v>35</v>
      </c>
      <c r="J484" s="264">
        <f>I484/H484*100</f>
        <v>100</v>
      </c>
      <c r="K484" s="54"/>
    </row>
    <row r="485" spans="1:11" s="55" customFormat="1" ht="15.75">
      <c r="A485" s="9"/>
      <c r="B485" s="8"/>
      <c r="C485" s="6" t="s">
        <v>53</v>
      </c>
      <c r="D485" s="6" t="s">
        <v>54</v>
      </c>
      <c r="E485" s="6"/>
      <c r="F485" s="9"/>
      <c r="G485" s="19">
        <f>SUM(G486)</f>
        <v>0</v>
      </c>
      <c r="H485" s="19">
        <f>SUM(H486)</f>
        <v>35</v>
      </c>
      <c r="I485" s="19">
        <f>SUM(I486)</f>
        <v>35</v>
      </c>
      <c r="J485" s="264">
        <f>I485/H485*100</f>
        <v>100</v>
      </c>
      <c r="K485" s="54"/>
    </row>
    <row r="486" spans="1:11" s="55" customFormat="1" ht="15.75">
      <c r="A486" s="9"/>
      <c r="B486" s="8"/>
      <c r="C486" s="8"/>
      <c r="D486" s="8"/>
      <c r="E486" s="9" t="s">
        <v>15</v>
      </c>
      <c r="F486" s="9"/>
      <c r="G486" s="19">
        <v>0</v>
      </c>
      <c r="H486" s="19">
        <v>35</v>
      </c>
      <c r="I486" s="19">
        <v>35</v>
      </c>
      <c r="J486" s="264">
        <f>I486/H486*100</f>
        <v>100</v>
      </c>
      <c r="K486" s="54"/>
    </row>
    <row r="487" spans="1:11" s="55" customFormat="1" ht="15.75">
      <c r="A487" s="9"/>
      <c r="B487" s="8" t="s">
        <v>67</v>
      </c>
      <c r="C487" s="8"/>
      <c r="D487" s="8" t="s">
        <v>68</v>
      </c>
      <c r="E487" s="8"/>
      <c r="F487" s="8"/>
      <c r="G487" s="200">
        <f>SUM(G488+G489)</f>
        <v>0</v>
      </c>
      <c r="H487" s="200">
        <f>SUM(H488+H489)</f>
        <v>189</v>
      </c>
      <c r="I487" s="200">
        <f>SUM(I488+I489)</f>
        <v>2607</v>
      </c>
      <c r="J487" s="264">
        <v>0</v>
      </c>
      <c r="K487" s="54"/>
    </row>
    <row r="488" spans="1:11" s="2" customFormat="1" ht="15.75">
      <c r="A488" s="5"/>
      <c r="B488" s="6"/>
      <c r="C488" s="6" t="s">
        <v>74</v>
      </c>
      <c r="D488" s="6" t="s">
        <v>6</v>
      </c>
      <c r="E488" s="6"/>
      <c r="F488" s="6"/>
      <c r="G488" s="18">
        <v>0</v>
      </c>
      <c r="H488" s="18">
        <v>0</v>
      </c>
      <c r="I488" s="18">
        <v>2418</v>
      </c>
      <c r="J488" s="264">
        <v>0</v>
      </c>
      <c r="K488" s="34"/>
    </row>
    <row r="489" spans="1:11" s="2" customFormat="1" ht="15.75">
      <c r="A489" s="5"/>
      <c r="B489" s="6"/>
      <c r="C489" s="6" t="s">
        <v>75</v>
      </c>
      <c r="D489" s="6" t="s">
        <v>76</v>
      </c>
      <c r="E489" s="6"/>
      <c r="F489" s="6"/>
      <c r="G489" s="18">
        <f>SUM(G490:G491)</f>
        <v>0</v>
      </c>
      <c r="H489" s="18">
        <f>SUM(H490:H491)</f>
        <v>189</v>
      </c>
      <c r="I489" s="18">
        <f>SUM(I490:I491)</f>
        <v>189</v>
      </c>
      <c r="J489" s="264">
        <v>0</v>
      </c>
      <c r="K489" s="34"/>
    </row>
    <row r="490" spans="1:11" s="2" customFormat="1" ht="15.75">
      <c r="A490" s="5"/>
      <c r="B490" s="6"/>
      <c r="C490" s="6"/>
      <c r="D490" s="6"/>
      <c r="E490" s="6" t="s">
        <v>447</v>
      </c>
      <c r="F490" s="6"/>
      <c r="G490" s="18">
        <v>0</v>
      </c>
      <c r="H490" s="18">
        <v>112</v>
      </c>
      <c r="I490" s="18">
        <v>112</v>
      </c>
      <c r="J490" s="264">
        <v>0</v>
      </c>
      <c r="K490" s="34"/>
    </row>
    <row r="491" spans="1:11" s="2" customFormat="1" ht="15.75">
      <c r="A491" s="5"/>
      <c r="B491" s="6"/>
      <c r="C491" s="6"/>
      <c r="D491" s="6"/>
      <c r="E491" s="6" t="s">
        <v>448</v>
      </c>
      <c r="F491" s="6"/>
      <c r="G491" s="18">
        <v>0</v>
      </c>
      <c r="H491" s="18">
        <v>77</v>
      </c>
      <c r="I491" s="18">
        <v>77</v>
      </c>
      <c r="J491" s="264">
        <v>0</v>
      </c>
      <c r="K491" s="34"/>
    </row>
    <row r="492" spans="1:11" s="55" customFormat="1" ht="15.75">
      <c r="A492" s="9"/>
      <c r="B492" s="8" t="s">
        <v>86</v>
      </c>
      <c r="C492" s="8"/>
      <c r="D492" s="8" t="s">
        <v>87</v>
      </c>
      <c r="E492" s="8"/>
      <c r="F492" s="8"/>
      <c r="G492" s="200">
        <f>SUM(G493)</f>
        <v>0</v>
      </c>
      <c r="H492" s="200">
        <f>SUM(H493)</f>
        <v>0</v>
      </c>
      <c r="I492" s="200">
        <f>SUM(I493)</f>
        <v>713</v>
      </c>
      <c r="J492" s="264">
        <v>0</v>
      </c>
      <c r="K492" s="54"/>
    </row>
    <row r="493" spans="1:11" s="2" customFormat="1" ht="15.75">
      <c r="A493" s="5"/>
      <c r="B493" s="6"/>
      <c r="C493" s="6" t="s">
        <v>88</v>
      </c>
      <c r="D493" s="6" t="s">
        <v>89</v>
      </c>
      <c r="E493" s="6"/>
      <c r="F493" s="6"/>
      <c r="G493" s="18">
        <v>0</v>
      </c>
      <c r="H493" s="18">
        <v>0</v>
      </c>
      <c r="I493" s="18">
        <v>713</v>
      </c>
      <c r="J493" s="264">
        <v>0</v>
      </c>
      <c r="K493" s="34"/>
    </row>
    <row r="494" spans="1:11" s="2" customFormat="1" ht="15.75">
      <c r="A494" s="11" t="s">
        <v>133</v>
      </c>
      <c r="B494" s="4"/>
      <c r="C494" s="4" t="s">
        <v>134</v>
      </c>
      <c r="D494" s="4"/>
      <c r="E494" s="59"/>
      <c r="F494" s="7"/>
      <c r="G494" s="237">
        <f>SUM(G495:G497)</f>
        <v>10160</v>
      </c>
      <c r="H494" s="237">
        <f>SUM(H495:H497)</f>
        <v>10160</v>
      </c>
      <c r="I494" s="237">
        <f>SUM(I495:I497)</f>
        <v>0</v>
      </c>
      <c r="J494" s="264">
        <f>I494/H494*100</f>
        <v>0</v>
      </c>
      <c r="K494" s="34"/>
    </row>
    <row r="495" spans="1:11" s="2" customFormat="1" ht="15.75">
      <c r="A495" s="5"/>
      <c r="B495" s="6" t="s">
        <v>135</v>
      </c>
      <c r="C495" s="6"/>
      <c r="D495" s="6" t="s">
        <v>139</v>
      </c>
      <c r="E495" s="7"/>
      <c r="F495" s="7"/>
      <c r="G495" s="240">
        <v>8000</v>
      </c>
      <c r="H495" s="240">
        <v>8000</v>
      </c>
      <c r="I495" s="240">
        <v>0</v>
      </c>
      <c r="J495" s="264">
        <f>I495/H495*100</f>
        <v>0</v>
      </c>
      <c r="K495" s="34"/>
    </row>
    <row r="496" spans="1:11" s="2" customFormat="1" ht="15.75">
      <c r="A496" s="5"/>
      <c r="B496" s="6" t="s">
        <v>138</v>
      </c>
      <c r="C496" s="6"/>
      <c r="D496" s="6" t="s">
        <v>142</v>
      </c>
      <c r="E496" s="7"/>
      <c r="F496" s="7"/>
      <c r="G496" s="240">
        <v>2160</v>
      </c>
      <c r="H496" s="240">
        <v>2160</v>
      </c>
      <c r="I496" s="240">
        <v>0</v>
      </c>
      <c r="J496" s="264">
        <f>I496/H496*100</f>
        <v>0</v>
      </c>
      <c r="K496" s="34"/>
    </row>
    <row r="497" spans="1:11" s="2" customFormat="1" ht="15.75">
      <c r="A497" s="5"/>
      <c r="B497" s="6"/>
      <c r="C497" s="6"/>
      <c r="D497" s="6"/>
      <c r="E497" s="7"/>
      <c r="F497" s="7"/>
      <c r="G497" s="74"/>
      <c r="H497" s="74"/>
      <c r="I497" s="18"/>
      <c r="J497" s="264"/>
      <c r="K497" s="34"/>
    </row>
    <row r="498" spans="1:11" s="2" customFormat="1" ht="15.75">
      <c r="A498" s="11"/>
      <c r="B498" s="4"/>
      <c r="C498" s="6"/>
      <c r="D498" s="6"/>
      <c r="E498" s="6"/>
      <c r="F498" s="6"/>
      <c r="G498" s="18"/>
      <c r="H498" s="18"/>
      <c r="I498" s="36"/>
      <c r="J498" s="264"/>
      <c r="K498" s="34"/>
    </row>
    <row r="499" spans="1:11" s="2" customFormat="1" ht="15.75">
      <c r="A499" s="221" t="s">
        <v>235</v>
      </c>
      <c r="B499" s="225"/>
      <c r="C499" s="222"/>
      <c r="D499" s="222"/>
      <c r="E499" s="222"/>
      <c r="F499" s="222"/>
      <c r="G499" s="226">
        <f>SUM(G500+G506+G510)</f>
        <v>1973</v>
      </c>
      <c r="H499" s="226">
        <f>SUM(H500+H506+H510)</f>
        <v>2257</v>
      </c>
      <c r="I499" s="226">
        <f>SUM(I500+I506+I510)</f>
        <v>2218</v>
      </c>
      <c r="J499" s="264">
        <f aca="true" t="shared" si="18" ref="J499:J504">I499/H499*100</f>
        <v>98.27204253433761</v>
      </c>
      <c r="K499" s="34"/>
    </row>
    <row r="500" spans="1:11" s="2" customFormat="1" ht="15.75">
      <c r="A500" s="11" t="s">
        <v>31</v>
      </c>
      <c r="B500" s="4"/>
      <c r="C500" s="4" t="s">
        <v>11</v>
      </c>
      <c r="D500" s="4"/>
      <c r="E500" s="4"/>
      <c r="F500" s="6">
        <v>2</v>
      </c>
      <c r="G500" s="77">
        <f aca="true" t="shared" si="19" ref="G500:I501">SUM(G501)</f>
        <v>1706</v>
      </c>
      <c r="H500" s="77">
        <f t="shared" si="19"/>
        <v>1747</v>
      </c>
      <c r="I500" s="77">
        <f t="shared" si="19"/>
        <v>1705</v>
      </c>
      <c r="J500" s="264">
        <f t="shared" si="18"/>
        <v>97.59587864911276</v>
      </c>
      <c r="K500" s="34"/>
    </row>
    <row r="501" spans="1:11" s="2" customFormat="1" ht="15.75">
      <c r="A501" s="5"/>
      <c r="B501" s="6" t="s">
        <v>32</v>
      </c>
      <c r="C501" s="6"/>
      <c r="D501" s="6" t="s">
        <v>33</v>
      </c>
      <c r="E501" s="6"/>
      <c r="F501" s="6"/>
      <c r="G501" s="18">
        <f t="shared" si="19"/>
        <v>1706</v>
      </c>
      <c r="H501" s="18">
        <f t="shared" si="19"/>
        <v>1747</v>
      </c>
      <c r="I501" s="18">
        <f t="shared" si="19"/>
        <v>1705</v>
      </c>
      <c r="J501" s="264">
        <f t="shared" si="18"/>
        <v>97.59587864911276</v>
      </c>
      <c r="K501" s="34"/>
    </row>
    <row r="502" spans="1:11" s="2" customFormat="1" ht="15.75">
      <c r="A502" s="5"/>
      <c r="B502" s="6"/>
      <c r="C502" s="6" t="s">
        <v>34</v>
      </c>
      <c r="D502" s="6" t="s">
        <v>35</v>
      </c>
      <c r="E502" s="6"/>
      <c r="F502" s="6"/>
      <c r="G502" s="18">
        <f>SUM(G503:G505)</f>
        <v>1706</v>
      </c>
      <c r="H502" s="18">
        <f>SUM(H503:H505)</f>
        <v>1747</v>
      </c>
      <c r="I502" s="18">
        <f>SUM(I503:I505)</f>
        <v>1705</v>
      </c>
      <c r="J502" s="264">
        <f t="shared" si="18"/>
        <v>97.59587864911276</v>
      </c>
      <c r="K502" s="34"/>
    </row>
    <row r="503" spans="1:11" s="2" customFormat="1" ht="15.75">
      <c r="A503" s="5"/>
      <c r="B503" s="6"/>
      <c r="C503" s="6"/>
      <c r="D503" s="6" t="s">
        <v>217</v>
      </c>
      <c r="E503" s="6"/>
      <c r="F503" s="6"/>
      <c r="G503" s="18">
        <v>1546</v>
      </c>
      <c r="H503" s="18">
        <v>1546</v>
      </c>
      <c r="I503" s="18">
        <v>1527</v>
      </c>
      <c r="J503" s="264">
        <f t="shared" si="18"/>
        <v>98.77102199223803</v>
      </c>
      <c r="K503" s="34"/>
    </row>
    <row r="504" spans="1:11" s="2" customFormat="1" ht="15.75">
      <c r="A504" s="5"/>
      <c r="B504" s="6"/>
      <c r="C504" s="6"/>
      <c r="D504" s="6" t="s">
        <v>228</v>
      </c>
      <c r="E504" s="6"/>
      <c r="F504" s="6"/>
      <c r="G504" s="18">
        <v>160</v>
      </c>
      <c r="H504" s="18">
        <v>160</v>
      </c>
      <c r="I504" s="18">
        <v>138</v>
      </c>
      <c r="J504" s="264">
        <f t="shared" si="18"/>
        <v>86.25</v>
      </c>
      <c r="K504" s="34"/>
    </row>
    <row r="505" spans="1:11" s="2" customFormat="1" ht="15.75">
      <c r="A505" s="5"/>
      <c r="B505" s="6"/>
      <c r="C505" s="6"/>
      <c r="D505" s="6" t="s">
        <v>422</v>
      </c>
      <c r="E505" s="6"/>
      <c r="F505" s="6"/>
      <c r="G505" s="18">
        <v>0</v>
      </c>
      <c r="H505" s="18">
        <v>41</v>
      </c>
      <c r="I505" s="18">
        <v>40</v>
      </c>
      <c r="J505" s="264">
        <v>0</v>
      </c>
      <c r="K505" s="34"/>
    </row>
    <row r="506" spans="1:11" s="2" customFormat="1" ht="15.75" customHeight="1">
      <c r="A506" s="11" t="s">
        <v>44</v>
      </c>
      <c r="B506" s="4"/>
      <c r="C506" s="4" t="s">
        <v>45</v>
      </c>
      <c r="D506" s="52"/>
      <c r="E506" s="52"/>
      <c r="F506" s="12"/>
      <c r="G506" s="77">
        <f>SUM(G507:G509)</f>
        <v>267</v>
      </c>
      <c r="H506" s="77">
        <f>SUM(H507:H509)</f>
        <v>267</v>
      </c>
      <c r="I506" s="77">
        <f>SUM(I507:I509)</f>
        <v>270</v>
      </c>
      <c r="J506" s="264">
        <f>I506/H506*100</f>
        <v>101.12359550561798</v>
      </c>
      <c r="K506" s="34"/>
    </row>
    <row r="507" spans="1:12" s="2" customFormat="1" ht="15.75">
      <c r="A507" s="5"/>
      <c r="B507" s="6"/>
      <c r="C507" s="6"/>
      <c r="D507" s="6" t="s">
        <v>23</v>
      </c>
      <c r="E507" s="6"/>
      <c r="F507" s="6"/>
      <c r="G507" s="17">
        <v>210</v>
      </c>
      <c r="H507" s="17">
        <v>210</v>
      </c>
      <c r="I507" s="17">
        <v>217</v>
      </c>
      <c r="J507" s="264">
        <f>I507/H507*100</f>
        <v>103.33333333333334</v>
      </c>
      <c r="K507" s="34"/>
      <c r="L507" s="24"/>
    </row>
    <row r="508" spans="1:12" s="2" customFormat="1" ht="15.75">
      <c r="A508" s="5"/>
      <c r="B508" s="6"/>
      <c r="C508" s="6"/>
      <c r="D508" s="6" t="s">
        <v>48</v>
      </c>
      <c r="E508" s="6"/>
      <c r="F508" s="6"/>
      <c r="G508" s="17">
        <v>27</v>
      </c>
      <c r="H508" s="17">
        <v>27</v>
      </c>
      <c r="I508" s="17">
        <v>15</v>
      </c>
      <c r="J508" s="264">
        <f>I508/H508*100</f>
        <v>55.55555555555556</v>
      </c>
      <c r="K508" s="34"/>
      <c r="L508" s="24"/>
    </row>
    <row r="509" spans="1:12" s="2" customFormat="1" ht="15.75">
      <c r="A509" s="5"/>
      <c r="B509" s="6"/>
      <c r="C509" s="6"/>
      <c r="D509" s="6" t="s">
        <v>49</v>
      </c>
      <c r="E509" s="6"/>
      <c r="F509" s="6"/>
      <c r="G509" s="17">
        <v>30</v>
      </c>
      <c r="H509" s="17">
        <v>30</v>
      </c>
      <c r="I509" s="17">
        <v>38</v>
      </c>
      <c r="J509" s="264">
        <f>I509/H509*100</f>
        <v>126.66666666666666</v>
      </c>
      <c r="K509" s="34"/>
      <c r="L509" s="24"/>
    </row>
    <row r="510" spans="1:11" s="2" customFormat="1" ht="15.75">
      <c r="A510" s="11" t="s">
        <v>46</v>
      </c>
      <c r="B510" s="4"/>
      <c r="C510" s="4" t="s">
        <v>47</v>
      </c>
      <c r="D510" s="53"/>
      <c r="E510" s="4"/>
      <c r="F510" s="6"/>
      <c r="G510" s="77">
        <f>SUM(G511+G515+G517)</f>
        <v>0</v>
      </c>
      <c r="H510" s="77">
        <f>SUM(H511+H515+H517)</f>
        <v>243</v>
      </c>
      <c r="I510" s="77">
        <f>SUM(I511+I515+I517)</f>
        <v>243</v>
      </c>
      <c r="J510" s="264">
        <v>0</v>
      </c>
      <c r="K510" s="34"/>
    </row>
    <row r="511" spans="1:11" s="55" customFormat="1" ht="15.75">
      <c r="A511" s="9"/>
      <c r="B511" s="8" t="s">
        <v>50</v>
      </c>
      <c r="C511" s="8"/>
      <c r="D511" s="8" t="s">
        <v>3</v>
      </c>
      <c r="E511" s="9"/>
      <c r="F511" s="9"/>
      <c r="G511" s="19">
        <f>SUM(G512)</f>
        <v>0</v>
      </c>
      <c r="H511" s="19">
        <f>SUM(H512)</f>
        <v>176</v>
      </c>
      <c r="I511" s="19">
        <f>SUM(I512)</f>
        <v>176</v>
      </c>
      <c r="J511" s="264">
        <v>0</v>
      </c>
      <c r="K511" s="54"/>
    </row>
    <row r="512" spans="1:11" s="2" customFormat="1" ht="15.75">
      <c r="A512" s="5"/>
      <c r="B512" s="6"/>
      <c r="C512" s="6" t="s">
        <v>53</v>
      </c>
      <c r="D512" s="6" t="s">
        <v>54</v>
      </c>
      <c r="E512" s="6"/>
      <c r="F512" s="6"/>
      <c r="G512" s="18">
        <f>SUM(G513:G514)</f>
        <v>0</v>
      </c>
      <c r="H512" s="18">
        <f>SUM(H513:H514)</f>
        <v>176</v>
      </c>
      <c r="I512" s="18">
        <f>SUM(I513:I514)</f>
        <v>176</v>
      </c>
      <c r="J512" s="264">
        <v>0</v>
      </c>
      <c r="K512" s="34"/>
    </row>
    <row r="513" spans="1:11" s="2" customFormat="1" ht="15.75">
      <c r="A513" s="11"/>
      <c r="B513" s="4"/>
      <c r="C513" s="4"/>
      <c r="D513" s="53"/>
      <c r="E513" s="6" t="s">
        <v>58</v>
      </c>
      <c r="F513" s="6"/>
      <c r="G513" s="18">
        <v>0</v>
      </c>
      <c r="H513" s="18">
        <v>0</v>
      </c>
      <c r="I513" s="18">
        <v>0</v>
      </c>
      <c r="J513" s="264">
        <v>0</v>
      </c>
      <c r="K513" s="34"/>
    </row>
    <row r="514" spans="1:11" s="2" customFormat="1" ht="15.75">
      <c r="A514" s="11"/>
      <c r="B514" s="4"/>
      <c r="C514" s="4"/>
      <c r="D514" s="53"/>
      <c r="E514" s="6" t="s">
        <v>15</v>
      </c>
      <c r="F514" s="6"/>
      <c r="G514" s="18">
        <v>0</v>
      </c>
      <c r="H514" s="18">
        <v>176</v>
      </c>
      <c r="I514" s="18">
        <v>176</v>
      </c>
      <c r="J514" s="264">
        <v>0</v>
      </c>
      <c r="K514" s="34"/>
    </row>
    <row r="515" spans="1:11" s="55" customFormat="1" ht="15.75">
      <c r="A515" s="9"/>
      <c r="B515" s="8" t="s">
        <v>86</v>
      </c>
      <c r="C515" s="8"/>
      <c r="D515" s="8" t="s">
        <v>87</v>
      </c>
      <c r="E515" s="8"/>
      <c r="F515" s="8"/>
      <c r="G515" s="19">
        <f>SUM(G516)</f>
        <v>0</v>
      </c>
      <c r="H515" s="19">
        <f>SUM(H516)</f>
        <v>47</v>
      </c>
      <c r="I515" s="19">
        <f>SUM(I516)</f>
        <v>47</v>
      </c>
      <c r="J515" s="264">
        <v>0</v>
      </c>
      <c r="K515" s="54"/>
    </row>
    <row r="516" spans="1:11" s="2" customFormat="1" ht="15.75">
      <c r="A516" s="5"/>
      <c r="B516" s="6"/>
      <c r="C516" s="6" t="s">
        <v>88</v>
      </c>
      <c r="D516" s="6" t="s">
        <v>89</v>
      </c>
      <c r="E516" s="6"/>
      <c r="F516" s="6"/>
      <c r="G516" s="18">
        <v>0</v>
      </c>
      <c r="H516" s="18">
        <v>47</v>
      </c>
      <c r="I516" s="18">
        <v>47</v>
      </c>
      <c r="J516" s="264">
        <v>0</v>
      </c>
      <c r="K516" s="34"/>
    </row>
    <row r="517" spans="1:11" s="55" customFormat="1" ht="15.75">
      <c r="A517" s="9"/>
      <c r="B517" s="8" t="s">
        <v>79</v>
      </c>
      <c r="C517" s="8"/>
      <c r="D517" s="8" t="s">
        <v>80</v>
      </c>
      <c r="E517" s="8"/>
      <c r="F517" s="8"/>
      <c r="G517" s="200">
        <f aca="true" t="shared" si="20" ref="G517:I518">SUM(G518)</f>
        <v>0</v>
      </c>
      <c r="H517" s="200">
        <f t="shared" si="20"/>
        <v>20</v>
      </c>
      <c r="I517" s="200">
        <f t="shared" si="20"/>
        <v>20</v>
      </c>
      <c r="J517" s="264">
        <v>0</v>
      </c>
      <c r="K517" s="54"/>
    </row>
    <row r="518" spans="1:11" s="2" customFormat="1" ht="15.75">
      <c r="A518" s="5"/>
      <c r="B518" s="6"/>
      <c r="C518" s="6" t="s">
        <v>81</v>
      </c>
      <c r="D518" s="6" t="s">
        <v>82</v>
      </c>
      <c r="E518" s="6"/>
      <c r="F518" s="6"/>
      <c r="G518" s="18">
        <f t="shared" si="20"/>
        <v>0</v>
      </c>
      <c r="H518" s="18">
        <f t="shared" si="20"/>
        <v>20</v>
      </c>
      <c r="I518" s="18">
        <f t="shared" si="20"/>
        <v>20</v>
      </c>
      <c r="J518" s="264">
        <v>0</v>
      </c>
      <c r="K518" s="34"/>
    </row>
    <row r="519" spans="1:11" s="2" customFormat="1" ht="15.75">
      <c r="A519" s="5"/>
      <c r="B519" s="6"/>
      <c r="C519" s="6"/>
      <c r="D519" s="6"/>
      <c r="E519" s="6" t="s">
        <v>10</v>
      </c>
      <c r="F519" s="6"/>
      <c r="G519" s="18">
        <v>0</v>
      </c>
      <c r="H519" s="18">
        <v>20</v>
      </c>
      <c r="I519" s="18">
        <v>20</v>
      </c>
      <c r="J519" s="264">
        <v>0</v>
      </c>
      <c r="K519" s="34"/>
    </row>
    <row r="520" spans="1:11" s="2" customFormat="1" ht="15.75">
      <c r="A520" s="5"/>
      <c r="B520" s="6"/>
      <c r="C520" s="6"/>
      <c r="D520" s="6"/>
      <c r="E520" s="6"/>
      <c r="F520" s="6"/>
      <c r="G520" s="18"/>
      <c r="H520" s="18"/>
      <c r="I520" s="18"/>
      <c r="J520" s="264"/>
      <c r="K520" s="34"/>
    </row>
    <row r="521" spans="1:11" s="2" customFormat="1" ht="15.75">
      <c r="A521" s="5"/>
      <c r="B521" s="6"/>
      <c r="C521" s="6"/>
      <c r="D521" s="6"/>
      <c r="E521" s="6"/>
      <c r="F521" s="6"/>
      <c r="G521" s="18"/>
      <c r="H521" s="18"/>
      <c r="I521" s="18"/>
      <c r="J521" s="264"/>
      <c r="K521" s="34"/>
    </row>
    <row r="522" spans="1:11" s="2" customFormat="1" ht="15.75">
      <c r="A522" s="5"/>
      <c r="B522" s="6"/>
      <c r="C522" s="6"/>
      <c r="D522" s="6"/>
      <c r="E522" s="6"/>
      <c r="F522" s="6"/>
      <c r="G522" s="18"/>
      <c r="H522" s="18"/>
      <c r="I522" s="36"/>
      <c r="J522" s="264"/>
      <c r="K522" s="34"/>
    </row>
    <row r="523" spans="1:11" s="2" customFormat="1" ht="15.75">
      <c r="A523" s="221" t="s">
        <v>264</v>
      </c>
      <c r="B523" s="225"/>
      <c r="C523" s="222"/>
      <c r="D523" s="222"/>
      <c r="E523" s="222"/>
      <c r="F523" s="222"/>
      <c r="G523" s="226">
        <f>SUM(G524+G530+G535)</f>
        <v>4000</v>
      </c>
      <c r="H523" s="226">
        <f>SUM(H524+H530+H535)</f>
        <v>4230</v>
      </c>
      <c r="I523" s="226">
        <f>SUM(I524+I530+I535)</f>
        <v>4101</v>
      </c>
      <c r="J523" s="264">
        <f aca="true" t="shared" si="21" ref="J523:J528">I523/H523*100</f>
        <v>96.95035460992908</v>
      </c>
      <c r="K523" s="34"/>
    </row>
    <row r="524" spans="1:11" s="2" customFormat="1" ht="15.75">
      <c r="A524" s="11" t="s">
        <v>31</v>
      </c>
      <c r="B524" s="4"/>
      <c r="C524" s="4" t="s">
        <v>11</v>
      </c>
      <c r="D524" s="4"/>
      <c r="E524" s="4"/>
      <c r="F524" s="6">
        <v>2</v>
      </c>
      <c r="G524" s="77">
        <f aca="true" t="shared" si="22" ref="G524:I525">SUM(G525)</f>
        <v>3462</v>
      </c>
      <c r="H524" s="77">
        <f t="shared" si="22"/>
        <v>3508</v>
      </c>
      <c r="I524" s="77">
        <f t="shared" si="22"/>
        <v>3331</v>
      </c>
      <c r="J524" s="264">
        <f t="shared" si="21"/>
        <v>94.95438996579247</v>
      </c>
      <c r="K524" s="34"/>
    </row>
    <row r="525" spans="1:11" s="2" customFormat="1" ht="15.75">
      <c r="A525" s="5"/>
      <c r="B525" s="6" t="s">
        <v>32</v>
      </c>
      <c r="C525" s="6"/>
      <c r="D525" s="6" t="s">
        <v>33</v>
      </c>
      <c r="E525" s="6"/>
      <c r="F525" s="6"/>
      <c r="G525" s="18">
        <f>SUM(G526)</f>
        <v>3462</v>
      </c>
      <c r="H525" s="18">
        <f t="shared" si="22"/>
        <v>3508</v>
      </c>
      <c r="I525" s="18">
        <f t="shared" si="22"/>
        <v>3331</v>
      </c>
      <c r="J525" s="264">
        <f t="shared" si="21"/>
        <v>94.95438996579247</v>
      </c>
      <c r="K525" s="34"/>
    </row>
    <row r="526" spans="1:11" s="2" customFormat="1" ht="15.75">
      <c r="A526" s="5"/>
      <c r="B526" s="6"/>
      <c r="C526" s="6" t="s">
        <v>34</v>
      </c>
      <c r="D526" s="6" t="s">
        <v>35</v>
      </c>
      <c r="E526" s="6"/>
      <c r="F526" s="6"/>
      <c r="G526" s="18">
        <f>SUM(G527:G529)</f>
        <v>3462</v>
      </c>
      <c r="H526" s="18">
        <f>SUM(H527:H529)</f>
        <v>3508</v>
      </c>
      <c r="I526" s="18">
        <f>SUM(I527:I529)</f>
        <v>3331</v>
      </c>
      <c r="J526" s="264">
        <f t="shared" si="21"/>
        <v>94.95438996579247</v>
      </c>
      <c r="K526" s="34"/>
    </row>
    <row r="527" spans="1:11" s="2" customFormat="1" ht="15.75">
      <c r="A527" s="5"/>
      <c r="B527" s="6"/>
      <c r="C527" s="6"/>
      <c r="D527" s="6" t="s">
        <v>217</v>
      </c>
      <c r="E527" s="6"/>
      <c r="F527" s="6"/>
      <c r="G527" s="18">
        <v>3142</v>
      </c>
      <c r="H527" s="18">
        <v>3142</v>
      </c>
      <c r="I527" s="18">
        <v>2947</v>
      </c>
      <c r="J527" s="264">
        <f t="shared" si="21"/>
        <v>93.7937619350732</v>
      </c>
      <c r="K527" s="34"/>
    </row>
    <row r="528" spans="1:11" s="2" customFormat="1" ht="15.75">
      <c r="A528" s="5"/>
      <c r="B528" s="6"/>
      <c r="C528" s="6"/>
      <c r="D528" s="6" t="s">
        <v>228</v>
      </c>
      <c r="E528" s="6"/>
      <c r="F528" s="6"/>
      <c r="G528" s="18">
        <v>320</v>
      </c>
      <c r="H528" s="18">
        <v>320</v>
      </c>
      <c r="I528" s="18">
        <v>338</v>
      </c>
      <c r="J528" s="264">
        <f t="shared" si="21"/>
        <v>105.62499999999999</v>
      </c>
      <c r="K528" s="34"/>
    </row>
    <row r="529" spans="1:11" s="2" customFormat="1" ht="15.75">
      <c r="A529" s="5"/>
      <c r="B529" s="6"/>
      <c r="C529" s="6"/>
      <c r="D529" s="6" t="s">
        <v>423</v>
      </c>
      <c r="E529" s="6"/>
      <c r="F529" s="6"/>
      <c r="G529" s="18">
        <v>0</v>
      </c>
      <c r="H529" s="18">
        <v>46</v>
      </c>
      <c r="I529" s="18">
        <v>46</v>
      </c>
      <c r="J529" s="264">
        <v>0</v>
      </c>
      <c r="K529" s="34"/>
    </row>
    <row r="530" spans="1:11" s="2" customFormat="1" ht="15.75" customHeight="1">
      <c r="A530" s="11" t="s">
        <v>44</v>
      </c>
      <c r="B530" s="4"/>
      <c r="C530" s="4" t="s">
        <v>45</v>
      </c>
      <c r="D530" s="52"/>
      <c r="E530" s="52"/>
      <c r="F530" s="12"/>
      <c r="G530" s="77">
        <f>SUM(G531:G534)</f>
        <v>538</v>
      </c>
      <c r="H530" s="77">
        <f>SUM(H531:H534)</f>
        <v>538</v>
      </c>
      <c r="I530" s="77">
        <f>SUM(I531:I534)</f>
        <v>569</v>
      </c>
      <c r="J530" s="264">
        <f>I530/H530*100</f>
        <v>105.76208178438662</v>
      </c>
      <c r="K530" s="34"/>
    </row>
    <row r="531" spans="1:12" s="2" customFormat="1" ht="15.75">
      <c r="A531" s="5"/>
      <c r="B531" s="6"/>
      <c r="C531" s="6"/>
      <c r="D531" s="6" t="s">
        <v>23</v>
      </c>
      <c r="E531" s="6"/>
      <c r="F531" s="6"/>
      <c r="G531" s="17">
        <v>424</v>
      </c>
      <c r="H531" s="17">
        <v>424</v>
      </c>
      <c r="I531" s="17">
        <v>419</v>
      </c>
      <c r="J531" s="264">
        <f>I531/H531*100</f>
        <v>98.82075471698113</v>
      </c>
      <c r="K531" s="34"/>
      <c r="L531" s="24"/>
    </row>
    <row r="532" spans="1:12" s="2" customFormat="1" ht="15.75">
      <c r="A532" s="5"/>
      <c r="B532" s="6"/>
      <c r="C532" s="6"/>
      <c r="D532" s="6" t="s">
        <v>48</v>
      </c>
      <c r="E532" s="6"/>
      <c r="F532" s="6"/>
      <c r="G532" s="17">
        <v>53</v>
      </c>
      <c r="H532" s="17">
        <v>53</v>
      </c>
      <c r="I532" s="17">
        <v>56</v>
      </c>
      <c r="J532" s="264">
        <f>I532/H532*100</f>
        <v>105.66037735849056</v>
      </c>
      <c r="K532" s="34"/>
      <c r="L532" s="24"/>
    </row>
    <row r="533" spans="1:12" s="2" customFormat="1" ht="15.75">
      <c r="A533" s="5"/>
      <c r="B533" s="6"/>
      <c r="C533" s="6"/>
      <c r="D533" s="6" t="s">
        <v>449</v>
      </c>
      <c r="E533" s="6"/>
      <c r="F533" s="6"/>
      <c r="G533" s="17">
        <v>0</v>
      </c>
      <c r="H533" s="17">
        <v>0</v>
      </c>
      <c r="I533" s="17">
        <v>31</v>
      </c>
      <c r="J533" s="264"/>
      <c r="K533" s="34"/>
      <c r="L533" s="24"/>
    </row>
    <row r="534" spans="1:12" s="2" customFormat="1" ht="15.75">
      <c r="A534" s="5"/>
      <c r="B534" s="6"/>
      <c r="C534" s="6"/>
      <c r="D534" s="6" t="s">
        <v>49</v>
      </c>
      <c r="E534" s="6"/>
      <c r="F534" s="6"/>
      <c r="G534" s="17">
        <v>61</v>
      </c>
      <c r="H534" s="17">
        <v>61</v>
      </c>
      <c r="I534" s="17">
        <v>63</v>
      </c>
      <c r="J534" s="264">
        <f>I534/H534*100</f>
        <v>103.27868852459017</v>
      </c>
      <c r="K534" s="34"/>
      <c r="L534" s="24"/>
    </row>
    <row r="535" spans="1:11" s="2" customFormat="1" ht="15.75">
      <c r="A535" s="11" t="s">
        <v>46</v>
      </c>
      <c r="B535" s="4"/>
      <c r="C535" s="4" t="s">
        <v>47</v>
      </c>
      <c r="D535" s="53"/>
      <c r="E535" s="4"/>
      <c r="F535" s="6"/>
      <c r="G535" s="77">
        <f>SUM(G536+G540+G543)</f>
        <v>0</v>
      </c>
      <c r="H535" s="77">
        <f>SUM(H536+H540+H543)</f>
        <v>184</v>
      </c>
      <c r="I535" s="77">
        <f>SUM(I536+I540+I543)</f>
        <v>201</v>
      </c>
      <c r="J535" s="264">
        <v>0</v>
      </c>
      <c r="K535" s="34"/>
    </row>
    <row r="536" spans="1:11" s="55" customFormat="1" ht="15.75">
      <c r="A536" s="9"/>
      <c r="B536" s="8" t="s">
        <v>50</v>
      </c>
      <c r="C536" s="8"/>
      <c r="D536" s="8" t="s">
        <v>3</v>
      </c>
      <c r="E536" s="9"/>
      <c r="F536" s="9"/>
      <c r="G536" s="19">
        <f>SUM(G537)</f>
        <v>0</v>
      </c>
      <c r="H536" s="19">
        <f>SUM(H537)</f>
        <v>58</v>
      </c>
      <c r="I536" s="19">
        <f>SUM(I537)</f>
        <v>59</v>
      </c>
      <c r="J536" s="264">
        <v>0</v>
      </c>
      <c r="K536" s="54"/>
    </row>
    <row r="537" spans="1:11" s="2" customFormat="1" ht="15.75">
      <c r="A537" s="5"/>
      <c r="B537" s="6"/>
      <c r="C537" s="6" t="s">
        <v>53</v>
      </c>
      <c r="D537" s="6" t="s">
        <v>54</v>
      </c>
      <c r="E537" s="6"/>
      <c r="F537" s="6"/>
      <c r="G537" s="18">
        <f>SUM(G538:G538)</f>
        <v>0</v>
      </c>
      <c r="H537" s="18">
        <f>SUM(H538:H539)</f>
        <v>58</v>
      </c>
      <c r="I537" s="18">
        <f>SUM(I538:I539)</f>
        <v>59</v>
      </c>
      <c r="J537" s="264">
        <v>0</v>
      </c>
      <c r="K537" s="34"/>
    </row>
    <row r="538" spans="1:11" s="2" customFormat="1" ht="15.75">
      <c r="A538" s="11"/>
      <c r="B538" s="4"/>
      <c r="C538" s="4"/>
      <c r="D538" s="53"/>
      <c r="E538" s="6" t="s">
        <v>58</v>
      </c>
      <c r="F538" s="6"/>
      <c r="G538" s="18">
        <v>0</v>
      </c>
      <c r="H538" s="18">
        <v>26</v>
      </c>
      <c r="I538" s="18">
        <v>26</v>
      </c>
      <c r="J538" s="264">
        <v>0</v>
      </c>
      <c r="K538" s="34"/>
    </row>
    <row r="539" spans="1:11" s="2" customFormat="1" ht="15.75">
      <c r="A539" s="11"/>
      <c r="B539" s="4"/>
      <c r="C539" s="4"/>
      <c r="D539" s="53"/>
      <c r="E539" s="6" t="s">
        <v>15</v>
      </c>
      <c r="F539" s="6"/>
      <c r="G539" s="18">
        <v>0</v>
      </c>
      <c r="H539" s="18">
        <v>32</v>
      </c>
      <c r="I539" s="18">
        <v>33</v>
      </c>
      <c r="J539" s="264">
        <v>0</v>
      </c>
      <c r="K539" s="34"/>
    </row>
    <row r="540" spans="1:11" s="2" customFormat="1" ht="15.75">
      <c r="A540" s="9"/>
      <c r="B540" s="8" t="s">
        <v>79</v>
      </c>
      <c r="C540" s="8"/>
      <c r="D540" s="8" t="s">
        <v>80</v>
      </c>
      <c r="E540" s="8"/>
      <c r="F540" s="6"/>
      <c r="G540" s="18">
        <f aca="true" t="shared" si="23" ref="G540:I541">SUM(G541)</f>
        <v>0</v>
      </c>
      <c r="H540" s="18">
        <f t="shared" si="23"/>
        <v>126</v>
      </c>
      <c r="I540" s="18">
        <f t="shared" si="23"/>
        <v>126</v>
      </c>
      <c r="J540" s="264">
        <v>0</v>
      </c>
      <c r="K540" s="34"/>
    </row>
    <row r="541" spans="1:11" s="2" customFormat="1" ht="15.75">
      <c r="A541" s="5"/>
      <c r="B541" s="6"/>
      <c r="C541" s="6" t="s">
        <v>81</v>
      </c>
      <c r="D541" s="6" t="s">
        <v>82</v>
      </c>
      <c r="E541" s="6"/>
      <c r="F541" s="6"/>
      <c r="G541" s="18">
        <f t="shared" si="23"/>
        <v>0</v>
      </c>
      <c r="H541" s="18">
        <f t="shared" si="23"/>
        <v>126</v>
      </c>
      <c r="I541" s="18">
        <f t="shared" si="23"/>
        <v>126</v>
      </c>
      <c r="J541" s="264">
        <v>0</v>
      </c>
      <c r="K541" s="34"/>
    </row>
    <row r="542" spans="1:11" s="2" customFormat="1" ht="15.75">
      <c r="A542" s="5"/>
      <c r="B542" s="6"/>
      <c r="C542" s="6"/>
      <c r="D542" s="6"/>
      <c r="E542" s="6" t="s">
        <v>10</v>
      </c>
      <c r="F542" s="6"/>
      <c r="G542" s="18">
        <v>0</v>
      </c>
      <c r="H542" s="18">
        <v>126</v>
      </c>
      <c r="I542" s="18">
        <v>126</v>
      </c>
      <c r="J542" s="264">
        <v>0</v>
      </c>
      <c r="K542" s="34"/>
    </row>
    <row r="543" spans="1:11" s="55" customFormat="1" ht="15.75">
      <c r="A543" s="9"/>
      <c r="B543" s="8" t="s">
        <v>86</v>
      </c>
      <c r="C543" s="8"/>
      <c r="D543" s="8" t="s">
        <v>87</v>
      </c>
      <c r="E543" s="8"/>
      <c r="F543" s="8"/>
      <c r="G543" s="19">
        <f>SUM(G544)</f>
        <v>0</v>
      </c>
      <c r="H543" s="19">
        <f>SUM(H544)</f>
        <v>0</v>
      </c>
      <c r="I543" s="19">
        <f>SUM(I544)</f>
        <v>16</v>
      </c>
      <c r="J543" s="264">
        <v>0</v>
      </c>
      <c r="K543" s="54"/>
    </row>
    <row r="544" spans="1:11" s="2" customFormat="1" ht="15.75">
      <c r="A544" s="5"/>
      <c r="B544" s="6"/>
      <c r="C544" s="6" t="s">
        <v>88</v>
      </c>
      <c r="D544" s="6" t="s">
        <v>89</v>
      </c>
      <c r="E544" s="6"/>
      <c r="F544" s="6"/>
      <c r="G544" s="18">
        <v>0</v>
      </c>
      <c r="H544" s="18">
        <v>0</v>
      </c>
      <c r="I544" s="18">
        <v>16</v>
      </c>
      <c r="J544" s="264">
        <v>0</v>
      </c>
      <c r="K544" s="34"/>
    </row>
    <row r="545" spans="1:11" s="2" customFormat="1" ht="15.75">
      <c r="A545" s="5"/>
      <c r="B545" s="6"/>
      <c r="C545" s="6"/>
      <c r="D545" s="6"/>
      <c r="E545" s="6"/>
      <c r="F545" s="6"/>
      <c r="G545" s="18"/>
      <c r="H545" s="18"/>
      <c r="I545" s="36"/>
      <c r="J545" s="264"/>
      <c r="K545" s="34"/>
    </row>
    <row r="546" spans="1:11" s="2" customFormat="1" ht="15.75">
      <c r="A546" s="5"/>
      <c r="B546" s="6"/>
      <c r="C546" s="6"/>
      <c r="D546" s="6"/>
      <c r="E546" s="6"/>
      <c r="F546" s="6"/>
      <c r="G546" s="18"/>
      <c r="H546" s="18"/>
      <c r="I546" s="36"/>
      <c r="J546" s="264"/>
      <c r="K546" s="34"/>
    </row>
    <row r="547" spans="1:11" s="2" customFormat="1" ht="15.75">
      <c r="A547" s="217" t="s">
        <v>236</v>
      </c>
      <c r="B547" s="222"/>
      <c r="C547" s="222"/>
      <c r="D547" s="222"/>
      <c r="E547" s="222"/>
      <c r="F547" s="222"/>
      <c r="G547" s="226">
        <f aca="true" t="shared" si="24" ref="G547:I548">SUM(G548)</f>
        <v>133</v>
      </c>
      <c r="H547" s="226">
        <f t="shared" si="24"/>
        <v>133</v>
      </c>
      <c r="I547" s="226">
        <f t="shared" si="24"/>
        <v>0</v>
      </c>
      <c r="J547" s="264">
        <f aca="true" t="shared" si="25" ref="J547:J560">I547/H547*100</f>
        <v>0</v>
      </c>
      <c r="K547" s="34"/>
    </row>
    <row r="548" spans="1:11" s="13" customFormat="1" ht="15.75">
      <c r="A548" s="11" t="s">
        <v>117</v>
      </c>
      <c r="B548" s="4"/>
      <c r="C548" s="4" t="s">
        <v>118</v>
      </c>
      <c r="D548" s="4"/>
      <c r="E548" s="4"/>
      <c r="F548" s="4"/>
      <c r="G548" s="77">
        <f t="shared" si="24"/>
        <v>133</v>
      </c>
      <c r="H548" s="77">
        <f t="shared" si="24"/>
        <v>133</v>
      </c>
      <c r="I548" s="77">
        <f t="shared" si="24"/>
        <v>0</v>
      </c>
      <c r="J548" s="264">
        <f t="shared" si="25"/>
        <v>0</v>
      </c>
      <c r="K548" s="45"/>
    </row>
    <row r="549" spans="1:11" s="2" customFormat="1" ht="15.75">
      <c r="A549" s="5"/>
      <c r="B549" s="6"/>
      <c r="C549" s="6" t="s">
        <v>122</v>
      </c>
      <c r="D549" s="6" t="s">
        <v>123</v>
      </c>
      <c r="E549" s="6"/>
      <c r="F549" s="6"/>
      <c r="G549" s="58">
        <f>SUM(G550:G552)</f>
        <v>133</v>
      </c>
      <c r="H549" s="58">
        <f>SUM(H550:H552)</f>
        <v>133</v>
      </c>
      <c r="I549" s="58">
        <f>SUM(I550:I552)</f>
        <v>0</v>
      </c>
      <c r="J549" s="264">
        <f t="shared" si="25"/>
        <v>0</v>
      </c>
      <c r="K549" s="34"/>
    </row>
    <row r="550" spans="1:11" s="2" customFormat="1" ht="18.75" customHeight="1">
      <c r="A550" s="5"/>
      <c r="B550" s="6"/>
      <c r="C550" s="6"/>
      <c r="D550" s="6"/>
      <c r="E550" s="56" t="s">
        <v>325</v>
      </c>
      <c r="F550" s="57"/>
      <c r="G550" s="57">
        <v>133</v>
      </c>
      <c r="H550" s="57">
        <v>133</v>
      </c>
      <c r="I550" s="57">
        <v>0</v>
      </c>
      <c r="J550" s="264">
        <f t="shared" si="25"/>
        <v>0</v>
      </c>
      <c r="K550" s="34"/>
    </row>
    <row r="551" spans="1:11" s="2" customFormat="1" ht="15.75">
      <c r="A551" s="5"/>
      <c r="B551" s="6"/>
      <c r="C551" s="6"/>
      <c r="D551" s="6"/>
      <c r="E551" s="56"/>
      <c r="F551" s="57"/>
      <c r="G551" s="57">
        <v>0</v>
      </c>
      <c r="H551" s="57">
        <v>0</v>
      </c>
      <c r="I551" s="57">
        <v>0</v>
      </c>
      <c r="J551" s="264">
        <v>0</v>
      </c>
      <c r="K551" s="34"/>
    </row>
    <row r="552" spans="1:11" s="2" customFormat="1" ht="15.75">
      <c r="A552" s="5"/>
      <c r="B552" s="6"/>
      <c r="C552" s="6"/>
      <c r="D552" s="6"/>
      <c r="E552" s="56"/>
      <c r="F552" s="57"/>
      <c r="G552" s="57">
        <v>0</v>
      </c>
      <c r="H552" s="57">
        <v>0</v>
      </c>
      <c r="I552" s="57">
        <v>0</v>
      </c>
      <c r="J552" s="264">
        <v>0</v>
      </c>
      <c r="K552" s="34"/>
    </row>
    <row r="553" spans="1:11" s="2" customFormat="1" ht="15.75">
      <c r="A553" s="5"/>
      <c r="B553" s="6"/>
      <c r="C553" s="6"/>
      <c r="D553" s="6"/>
      <c r="E553" s="6"/>
      <c r="F553" s="6"/>
      <c r="G553" s="18"/>
      <c r="H553" s="18"/>
      <c r="I553" s="36"/>
      <c r="J553" s="264"/>
      <c r="K553" s="34"/>
    </row>
    <row r="554" spans="1:11" s="2" customFormat="1" ht="15.75">
      <c r="A554" s="221" t="s">
        <v>237</v>
      </c>
      <c r="B554" s="222"/>
      <c r="C554" s="222"/>
      <c r="D554" s="222"/>
      <c r="E554" s="222"/>
      <c r="F554" s="222"/>
      <c r="G554" s="226">
        <f aca="true" t="shared" si="26" ref="G554:I555">SUM(G555)</f>
        <v>962</v>
      </c>
      <c r="H554" s="226">
        <f t="shared" si="26"/>
        <v>962</v>
      </c>
      <c r="I554" s="226">
        <f t="shared" si="26"/>
        <v>999</v>
      </c>
      <c r="J554" s="264">
        <f t="shared" si="25"/>
        <v>103.84615384615385</v>
      </c>
      <c r="K554" s="34"/>
    </row>
    <row r="555" spans="1:11" s="13" customFormat="1" ht="15.75">
      <c r="A555" s="11" t="s">
        <v>117</v>
      </c>
      <c r="B555" s="4"/>
      <c r="C555" s="4" t="s">
        <v>118</v>
      </c>
      <c r="D555" s="4"/>
      <c r="E555" s="4"/>
      <c r="F555" s="4"/>
      <c r="G555" s="77">
        <f t="shared" si="26"/>
        <v>962</v>
      </c>
      <c r="H555" s="77">
        <f t="shared" si="26"/>
        <v>962</v>
      </c>
      <c r="I555" s="77">
        <f t="shared" si="26"/>
        <v>999</v>
      </c>
      <c r="J555" s="264">
        <f t="shared" si="25"/>
        <v>103.84615384615385</v>
      </c>
      <c r="K555" s="45"/>
    </row>
    <row r="556" spans="1:11" s="2" customFormat="1" ht="15.75">
      <c r="A556" s="5"/>
      <c r="B556" s="6"/>
      <c r="C556" s="6" t="s">
        <v>122</v>
      </c>
      <c r="D556" s="6" t="s">
        <v>123</v>
      </c>
      <c r="E556" s="6"/>
      <c r="F556" s="6"/>
      <c r="G556" s="58">
        <f>SUM(G557:G558)</f>
        <v>962</v>
      </c>
      <c r="H556" s="58">
        <f>SUM(H557:H558)</f>
        <v>962</v>
      </c>
      <c r="I556" s="58">
        <f>SUM(I557:I558)</f>
        <v>999</v>
      </c>
      <c r="J556" s="264">
        <f t="shared" si="25"/>
        <v>103.84615384615385</v>
      </c>
      <c r="K556" s="34"/>
    </row>
    <row r="557" spans="1:11" s="2" customFormat="1" ht="15.75">
      <c r="A557" s="5"/>
      <c r="B557" s="6"/>
      <c r="C557" s="6"/>
      <c r="D557" s="6"/>
      <c r="E557" s="56" t="s">
        <v>396</v>
      </c>
      <c r="F557" s="57"/>
      <c r="G557" s="57">
        <v>562</v>
      </c>
      <c r="H557" s="57">
        <v>562</v>
      </c>
      <c r="I557" s="57">
        <v>375</v>
      </c>
      <c r="J557" s="264">
        <f t="shared" si="25"/>
        <v>66.72597864768683</v>
      </c>
      <c r="K557" s="34"/>
    </row>
    <row r="558" spans="1:11" s="2" customFormat="1" ht="15.75">
      <c r="A558" s="5"/>
      <c r="B558" s="6"/>
      <c r="C558" s="6"/>
      <c r="D558" s="6"/>
      <c r="E558" s="56" t="s">
        <v>397</v>
      </c>
      <c r="F558" s="6"/>
      <c r="G558" s="17">
        <v>400</v>
      </c>
      <c r="H558" s="17">
        <v>400</v>
      </c>
      <c r="I558" s="17">
        <v>624</v>
      </c>
      <c r="J558" s="264">
        <f t="shared" si="25"/>
        <v>156</v>
      </c>
      <c r="K558" s="34"/>
    </row>
    <row r="559" spans="1:11" s="2" customFormat="1" ht="15.75">
      <c r="A559" s="5"/>
      <c r="B559" s="6"/>
      <c r="C559" s="6"/>
      <c r="D559" s="6"/>
      <c r="E559" s="56"/>
      <c r="F559" s="6"/>
      <c r="G559" s="17"/>
      <c r="H559" s="17"/>
      <c r="I559" s="17"/>
      <c r="J559" s="264"/>
      <c r="K559" s="34"/>
    </row>
    <row r="560" spans="1:11" s="2" customFormat="1" ht="15.75">
      <c r="A560" s="11" t="s">
        <v>326</v>
      </c>
      <c r="B560" s="6"/>
      <c r="C560" s="6"/>
      <c r="D560" s="6"/>
      <c r="E560" s="6"/>
      <c r="F560" s="6">
        <v>12</v>
      </c>
      <c r="G560" s="20">
        <f>SUM(G554+G547+G523+G499+G482+G425+G387+G346+G300+G284+G263+G239+G233+G224+G197+G184+G164+G153+G144+G93+G8)</f>
        <v>277185</v>
      </c>
      <c r="H560" s="20">
        <f>SUM(H554+H547+H523+H499+H482+H425+H387+H346+H300+H284+H263+H239+H233+H224+H197+H184+H164+H153+H144+H93+H8)</f>
        <v>308126</v>
      </c>
      <c r="I560" s="20">
        <f>SUM(I554+I547+I523+I499+I482+I425+I387+I346+I300+I284+I263+I239+I233+I224+I197+I184+I164+I153+I144+I93+I8)</f>
        <v>117702</v>
      </c>
      <c r="J560" s="264">
        <f t="shared" si="25"/>
        <v>38.199308075267915</v>
      </c>
      <c r="K560" s="34"/>
    </row>
    <row r="561" spans="2:11" s="2" customFormat="1" ht="15.75">
      <c r="B561" s="6"/>
      <c r="C561" s="6"/>
      <c r="D561" s="6"/>
      <c r="E561" s="6"/>
      <c r="F561" s="6"/>
      <c r="G561" s="20"/>
      <c r="H561" s="20"/>
      <c r="I561" s="36"/>
      <c r="J561" s="265"/>
      <c r="K561" s="34"/>
    </row>
    <row r="562" spans="1:11" s="2" customFormat="1" ht="15.75">
      <c r="A562" s="85"/>
      <c r="B562" s="7"/>
      <c r="C562" s="7"/>
      <c r="D562" s="7"/>
      <c r="E562" s="7"/>
      <c r="F562" s="7"/>
      <c r="G562" s="43"/>
      <c r="H562" s="43"/>
      <c r="I562" s="36"/>
      <c r="J562" s="265"/>
      <c r="K562" s="34"/>
    </row>
    <row r="563" spans="1:11" s="2" customFormat="1" ht="15.75">
      <c r="A563" s="85"/>
      <c r="B563" s="7"/>
      <c r="C563" s="7"/>
      <c r="D563" s="7"/>
      <c r="E563" s="7"/>
      <c r="F563" s="7"/>
      <c r="G563" s="43"/>
      <c r="H563" s="43"/>
      <c r="I563" s="36"/>
      <c r="J563" s="265"/>
      <c r="K563" s="34"/>
    </row>
    <row r="564" spans="1:11" s="2" customFormat="1" ht="15.75">
      <c r="A564" s="85"/>
      <c r="B564" s="7"/>
      <c r="C564" s="7"/>
      <c r="D564" s="7"/>
      <c r="E564" s="7"/>
      <c r="F564" s="7"/>
      <c r="G564" s="43"/>
      <c r="H564" s="43"/>
      <c r="I564" s="36"/>
      <c r="J564" s="265"/>
      <c r="K564" s="34"/>
    </row>
    <row r="565" spans="1:11" s="2" customFormat="1" ht="15.75">
      <c r="A565" s="85"/>
      <c r="B565" s="7"/>
      <c r="C565" s="7"/>
      <c r="D565" s="7"/>
      <c r="E565" s="7"/>
      <c r="F565" s="7"/>
      <c r="G565" s="43"/>
      <c r="H565" s="43"/>
      <c r="I565" s="36"/>
      <c r="J565" s="265"/>
      <c r="K565" s="34"/>
    </row>
    <row r="566" spans="1:11" s="2" customFormat="1" ht="15.75">
      <c r="A566" s="85"/>
      <c r="B566" s="7"/>
      <c r="C566" s="7"/>
      <c r="D566" s="7"/>
      <c r="E566" s="7"/>
      <c r="F566" s="7"/>
      <c r="G566" s="43"/>
      <c r="H566" s="43"/>
      <c r="I566" s="36"/>
      <c r="J566" s="265"/>
      <c r="K566" s="34"/>
    </row>
    <row r="567" spans="1:11" s="2" customFormat="1" ht="15.75">
      <c r="A567" s="85"/>
      <c r="B567" s="7"/>
      <c r="C567" s="7"/>
      <c r="D567" s="7"/>
      <c r="E567" s="7"/>
      <c r="F567" s="7"/>
      <c r="G567" s="43"/>
      <c r="H567" s="43"/>
      <c r="I567" s="36"/>
      <c r="J567" s="265"/>
      <c r="K567" s="34"/>
    </row>
    <row r="568" spans="1:11" s="2" customFormat="1" ht="15.75">
      <c r="A568" s="85"/>
      <c r="B568" s="7"/>
      <c r="C568" s="7"/>
      <c r="D568" s="7"/>
      <c r="E568" s="7"/>
      <c r="F568" s="7"/>
      <c r="G568" s="43"/>
      <c r="H568" s="43"/>
      <c r="I568" s="36"/>
      <c r="J568" s="265"/>
      <c r="K568" s="34"/>
    </row>
    <row r="569" spans="1:11" s="2" customFormat="1" ht="15.75">
      <c r="A569" s="85"/>
      <c r="B569" s="7"/>
      <c r="C569" s="7"/>
      <c r="D569" s="7"/>
      <c r="E569" s="7"/>
      <c r="F569" s="7"/>
      <c r="G569" s="43"/>
      <c r="H569" s="43"/>
      <c r="I569" s="36"/>
      <c r="J569" s="265"/>
      <c r="K569" s="34"/>
    </row>
    <row r="570" spans="1:11" s="2" customFormat="1" ht="15.75">
      <c r="A570" s="85"/>
      <c r="B570" s="7"/>
      <c r="C570" s="7"/>
      <c r="D570" s="7"/>
      <c r="E570" s="7"/>
      <c r="F570" s="7"/>
      <c r="G570" s="43"/>
      <c r="H570" s="43"/>
      <c r="I570" s="36"/>
      <c r="J570" s="265"/>
      <c r="K570" s="34"/>
    </row>
    <row r="571" spans="1:11" s="2" customFormat="1" ht="15.75">
      <c r="A571" s="85"/>
      <c r="B571" s="7"/>
      <c r="C571" s="7"/>
      <c r="D571" s="7"/>
      <c r="E571" s="7"/>
      <c r="F571" s="7"/>
      <c r="G571" s="43"/>
      <c r="H571" s="43"/>
      <c r="I571" s="36"/>
      <c r="J571" s="265"/>
      <c r="K571" s="34"/>
    </row>
    <row r="572" spans="1:11" s="2" customFormat="1" ht="15.75">
      <c r="A572" s="85"/>
      <c r="B572" s="7"/>
      <c r="C572" s="7"/>
      <c r="D572" s="7"/>
      <c r="E572" s="7"/>
      <c r="F572" s="7"/>
      <c r="G572" s="43"/>
      <c r="H572" s="43"/>
      <c r="I572" s="36"/>
      <c r="J572" s="265"/>
      <c r="K572" s="34"/>
    </row>
    <row r="573" spans="1:11" s="2" customFormat="1" ht="15.75">
      <c r="A573" s="85"/>
      <c r="B573" s="7"/>
      <c r="C573" s="7"/>
      <c r="D573" s="7"/>
      <c r="E573" s="7"/>
      <c r="F573" s="7"/>
      <c r="G573" s="43"/>
      <c r="H573" s="43"/>
      <c r="I573" s="36"/>
      <c r="J573" s="265"/>
      <c r="K573" s="34"/>
    </row>
    <row r="574" spans="1:11" s="2" customFormat="1" ht="15.75">
      <c r="A574" s="85"/>
      <c r="B574" s="7"/>
      <c r="C574" s="7"/>
      <c r="D574" s="7"/>
      <c r="E574" s="7"/>
      <c r="F574" s="7"/>
      <c r="G574" s="43"/>
      <c r="H574" s="43"/>
      <c r="I574" s="36"/>
      <c r="J574" s="265"/>
      <c r="K574" s="34"/>
    </row>
    <row r="575" spans="1:11" s="2" customFormat="1" ht="15.75">
      <c r="A575" s="85"/>
      <c r="B575" s="7"/>
      <c r="C575" s="7"/>
      <c r="D575" s="7"/>
      <c r="E575" s="7"/>
      <c r="F575" s="7"/>
      <c r="G575" s="43"/>
      <c r="H575" s="43"/>
      <c r="I575" s="36"/>
      <c r="J575" s="265"/>
      <c r="K575" s="34"/>
    </row>
    <row r="576" spans="1:11" s="2" customFormat="1" ht="15.75">
      <c r="A576" s="85"/>
      <c r="B576" s="7"/>
      <c r="C576" s="7"/>
      <c r="D576" s="7"/>
      <c r="E576" s="7"/>
      <c r="F576" s="7"/>
      <c r="G576" s="43"/>
      <c r="H576" s="43"/>
      <c r="I576" s="36"/>
      <c r="J576" s="265"/>
      <c r="K576" s="34"/>
    </row>
    <row r="577" spans="1:11" s="2" customFormat="1" ht="15.75">
      <c r="A577" s="85"/>
      <c r="B577" s="7"/>
      <c r="C577" s="7"/>
      <c r="D577" s="7"/>
      <c r="E577" s="7"/>
      <c r="F577" s="7"/>
      <c r="G577" s="43"/>
      <c r="H577" s="43"/>
      <c r="I577" s="36"/>
      <c r="J577" s="265"/>
      <c r="K577" s="34"/>
    </row>
    <row r="578" spans="1:11" s="2" customFormat="1" ht="15.75">
      <c r="A578" s="85"/>
      <c r="B578" s="7"/>
      <c r="C578" s="7"/>
      <c r="D578" s="7"/>
      <c r="E578" s="7"/>
      <c r="F578" s="7"/>
      <c r="G578" s="43"/>
      <c r="H578" s="43"/>
      <c r="I578" s="36"/>
      <c r="J578" s="265"/>
      <c r="K578" s="34"/>
    </row>
    <row r="579" spans="1:11" s="2" customFormat="1" ht="15.75">
      <c r="A579" s="85"/>
      <c r="B579" s="7"/>
      <c r="C579" s="7"/>
      <c r="D579" s="7"/>
      <c r="E579" s="7"/>
      <c r="F579" s="7"/>
      <c r="G579" s="36"/>
      <c r="H579" s="36"/>
      <c r="I579" s="36"/>
      <c r="J579" s="265"/>
      <c r="K579" s="34"/>
    </row>
    <row r="580" spans="1:11" s="2" customFormat="1" ht="15.75">
      <c r="A580" s="85"/>
      <c r="B580" s="7"/>
      <c r="C580" s="7"/>
      <c r="D580" s="7"/>
      <c r="E580" s="7"/>
      <c r="F580" s="7"/>
      <c r="G580" s="36"/>
      <c r="H580" s="36"/>
      <c r="I580" s="36"/>
      <c r="J580" s="265"/>
      <c r="K580" s="34"/>
    </row>
    <row r="581" spans="1:11" s="2" customFormat="1" ht="15.75">
      <c r="A581" s="85"/>
      <c r="B581" s="7"/>
      <c r="C581" s="7"/>
      <c r="D581" s="7"/>
      <c r="E581" s="7"/>
      <c r="F581" s="7"/>
      <c r="G581" s="36"/>
      <c r="H581" s="36"/>
      <c r="I581" s="36"/>
      <c r="J581" s="265"/>
      <c r="K581" s="34"/>
    </row>
    <row r="582" spans="1:11" s="2" customFormat="1" ht="15.75">
      <c r="A582" s="85"/>
      <c r="B582" s="7"/>
      <c r="C582" s="7"/>
      <c r="D582" s="7"/>
      <c r="E582" s="7"/>
      <c r="F582" s="7"/>
      <c r="G582" s="36"/>
      <c r="H582" s="36"/>
      <c r="I582" s="36"/>
      <c r="J582" s="265"/>
      <c r="K582" s="34"/>
    </row>
    <row r="583" spans="1:11" s="2" customFormat="1" ht="15.75">
      <c r="A583" s="85"/>
      <c r="B583" s="7"/>
      <c r="C583" s="7"/>
      <c r="D583" s="7"/>
      <c r="E583" s="7"/>
      <c r="F583" s="7"/>
      <c r="G583" s="36"/>
      <c r="H583" s="36"/>
      <c r="I583" s="36"/>
      <c r="J583" s="265"/>
      <c r="K583" s="34"/>
    </row>
    <row r="584" spans="1:11" s="2" customFormat="1" ht="15.75">
      <c r="A584" s="85"/>
      <c r="B584" s="7"/>
      <c r="C584" s="7"/>
      <c r="D584" s="7"/>
      <c r="E584" s="7"/>
      <c r="F584" s="7"/>
      <c r="G584" s="36"/>
      <c r="H584" s="36"/>
      <c r="I584" s="36"/>
      <c r="J584" s="265"/>
      <c r="K584" s="34"/>
    </row>
    <row r="585" spans="1:11" s="13" customFormat="1" ht="15.75">
      <c r="A585" s="87"/>
      <c r="B585" s="59"/>
      <c r="C585" s="59"/>
      <c r="D585" s="59"/>
      <c r="E585" s="59"/>
      <c r="F585" s="59"/>
      <c r="G585" s="43"/>
      <c r="H585" s="43"/>
      <c r="I585" s="43"/>
      <c r="J585" s="265"/>
      <c r="K585" s="45"/>
    </row>
    <row r="586" spans="1:11" s="2" customFormat="1" ht="15.75">
      <c r="A586" s="85"/>
      <c r="B586" s="7"/>
      <c r="C586" s="7"/>
      <c r="D586" s="7"/>
      <c r="E586" s="7"/>
      <c r="F586" s="7"/>
      <c r="G586" s="36"/>
      <c r="H586" s="36"/>
      <c r="I586" s="36"/>
      <c r="J586" s="265"/>
      <c r="K586" s="34"/>
    </row>
    <row r="587" spans="1:11" s="2" customFormat="1" ht="15.75">
      <c r="A587" s="85"/>
      <c r="B587" s="7"/>
      <c r="C587" s="7"/>
      <c r="D587" s="7"/>
      <c r="E587" s="7"/>
      <c r="F587" s="7"/>
      <c r="G587" s="36"/>
      <c r="H587" s="36"/>
      <c r="I587" s="36"/>
      <c r="J587" s="265"/>
      <c r="K587" s="34"/>
    </row>
    <row r="588" spans="1:11" s="2" customFormat="1" ht="15.75">
      <c r="A588" s="85"/>
      <c r="B588" s="7"/>
      <c r="C588" s="7"/>
      <c r="D588" s="7"/>
      <c r="E588" s="7"/>
      <c r="F588" s="7"/>
      <c r="G588" s="36"/>
      <c r="H588" s="36"/>
      <c r="I588" s="36"/>
      <c r="J588" s="265"/>
      <c r="K588" s="34"/>
    </row>
    <row r="589" spans="1:11" s="2" customFormat="1" ht="15.75">
      <c r="A589" s="85"/>
      <c r="B589" s="7"/>
      <c r="C589" s="7"/>
      <c r="D589" s="7"/>
      <c r="E589" s="7"/>
      <c r="F589" s="7"/>
      <c r="G589" s="36"/>
      <c r="H589" s="36"/>
      <c r="I589" s="36"/>
      <c r="J589" s="265"/>
      <c r="K589" s="34"/>
    </row>
    <row r="590" spans="1:11" s="2" customFormat="1" ht="15.75">
      <c r="A590" s="85"/>
      <c r="B590" s="7"/>
      <c r="C590" s="7"/>
      <c r="D590" s="7"/>
      <c r="E590" s="7"/>
      <c r="F590" s="7"/>
      <c r="G590" s="36"/>
      <c r="H590" s="36"/>
      <c r="I590" s="36"/>
      <c r="J590" s="265"/>
      <c r="K590" s="34"/>
    </row>
    <row r="591" spans="1:11" s="2" customFormat="1" ht="15.75">
      <c r="A591" s="85"/>
      <c r="B591" s="7"/>
      <c r="C591" s="7"/>
      <c r="D591" s="7"/>
      <c r="E591" s="7"/>
      <c r="F591" s="7"/>
      <c r="G591" s="36"/>
      <c r="H591" s="36"/>
      <c r="I591" s="36"/>
      <c r="J591" s="265"/>
      <c r="K591" s="34"/>
    </row>
    <row r="592" spans="1:11" s="2" customFormat="1" ht="15.75">
      <c r="A592" s="85"/>
      <c r="B592" s="7"/>
      <c r="C592" s="7"/>
      <c r="D592" s="7"/>
      <c r="E592" s="7"/>
      <c r="F592" s="7"/>
      <c r="G592" s="36"/>
      <c r="H592" s="36"/>
      <c r="I592" s="36"/>
      <c r="J592" s="265"/>
      <c r="K592" s="34"/>
    </row>
    <row r="593" spans="1:11" s="2" customFormat="1" ht="15.75">
      <c r="A593" s="85"/>
      <c r="B593" s="7"/>
      <c r="C593" s="7"/>
      <c r="D593" s="7"/>
      <c r="E593" s="7"/>
      <c r="F593" s="7"/>
      <c r="G593" s="36"/>
      <c r="H593" s="36"/>
      <c r="I593" s="36"/>
      <c r="J593" s="265"/>
      <c r="K593" s="34"/>
    </row>
    <row r="594" spans="1:11" s="2" customFormat="1" ht="15.75">
      <c r="A594" s="85"/>
      <c r="B594" s="7"/>
      <c r="C594" s="7"/>
      <c r="D594" s="7"/>
      <c r="E594" s="7"/>
      <c r="F594" s="7"/>
      <c r="G594" s="36"/>
      <c r="H594" s="36"/>
      <c r="I594" s="36"/>
      <c r="J594" s="265"/>
      <c r="K594" s="34"/>
    </row>
    <row r="595" spans="1:11" s="2" customFormat="1" ht="15.75">
      <c r="A595" s="85"/>
      <c r="B595" s="7"/>
      <c r="C595" s="7"/>
      <c r="D595" s="7"/>
      <c r="E595" s="7"/>
      <c r="F595" s="7"/>
      <c r="G595" s="36"/>
      <c r="H595" s="36"/>
      <c r="I595" s="36"/>
      <c r="J595" s="265"/>
      <c r="K595" s="34"/>
    </row>
    <row r="596" spans="1:11" s="2" customFormat="1" ht="15.75">
      <c r="A596" s="85"/>
      <c r="B596" s="7"/>
      <c r="C596" s="7"/>
      <c r="D596" s="7"/>
      <c r="E596" s="7"/>
      <c r="F596" s="7"/>
      <c r="G596" s="36"/>
      <c r="H596" s="36"/>
      <c r="I596" s="36"/>
      <c r="J596" s="265"/>
      <c r="K596" s="34"/>
    </row>
    <row r="597" spans="1:11" s="2" customFormat="1" ht="15.75">
      <c r="A597" s="85"/>
      <c r="B597" s="7"/>
      <c r="C597" s="7"/>
      <c r="D597" s="7"/>
      <c r="E597" s="7"/>
      <c r="F597" s="7"/>
      <c r="G597" s="36"/>
      <c r="H597" s="36"/>
      <c r="I597" s="36"/>
      <c r="J597" s="265"/>
      <c r="K597" s="34"/>
    </row>
    <row r="598" spans="1:11" s="2" customFormat="1" ht="15.75">
      <c r="A598" s="85"/>
      <c r="B598" s="7"/>
      <c r="C598" s="7"/>
      <c r="D598" s="7"/>
      <c r="E598" s="7"/>
      <c r="F598" s="7"/>
      <c r="G598" s="36"/>
      <c r="H598" s="36"/>
      <c r="I598" s="36"/>
      <c r="J598" s="265"/>
      <c r="K598" s="34"/>
    </row>
    <row r="599" spans="1:11" s="2" customFormat="1" ht="15.75">
      <c r="A599" s="85"/>
      <c r="B599" s="7"/>
      <c r="C599" s="7"/>
      <c r="D599" s="7"/>
      <c r="E599" s="7"/>
      <c r="F599" s="7"/>
      <c r="G599" s="36"/>
      <c r="H599" s="36"/>
      <c r="I599" s="36"/>
      <c r="J599" s="265"/>
      <c r="K599" s="34"/>
    </row>
    <row r="600" spans="1:11" s="2" customFormat="1" ht="15.75">
      <c r="A600" s="85"/>
      <c r="B600" s="7"/>
      <c r="C600" s="7"/>
      <c r="D600" s="7"/>
      <c r="E600" s="7"/>
      <c r="F600" s="7"/>
      <c r="G600" s="36"/>
      <c r="H600" s="36"/>
      <c r="I600" s="36"/>
      <c r="J600" s="265"/>
      <c r="K600" s="34"/>
    </row>
    <row r="601" spans="1:11" s="2" customFormat="1" ht="15.75">
      <c r="A601" s="85"/>
      <c r="B601" s="7"/>
      <c r="C601" s="7"/>
      <c r="D601" s="7"/>
      <c r="E601" s="7"/>
      <c r="F601" s="7"/>
      <c r="G601" s="36"/>
      <c r="H601" s="36"/>
      <c r="I601" s="36"/>
      <c r="J601" s="265"/>
      <c r="K601" s="34"/>
    </row>
    <row r="602" spans="1:11" s="2" customFormat="1" ht="15.75">
      <c r="A602" s="85"/>
      <c r="B602" s="7"/>
      <c r="C602" s="7"/>
      <c r="D602" s="7"/>
      <c r="E602" s="7"/>
      <c r="F602" s="7"/>
      <c r="G602" s="36"/>
      <c r="H602" s="36"/>
      <c r="I602" s="36"/>
      <c r="J602" s="265"/>
      <c r="K602" s="34"/>
    </row>
    <row r="603" spans="1:11" s="2" customFormat="1" ht="15.75">
      <c r="A603" s="85"/>
      <c r="B603" s="7"/>
      <c r="C603" s="7"/>
      <c r="D603" s="7"/>
      <c r="E603" s="7"/>
      <c r="F603" s="7"/>
      <c r="G603" s="36"/>
      <c r="H603" s="36"/>
      <c r="I603" s="36"/>
      <c r="J603" s="265"/>
      <c r="K603" s="34"/>
    </row>
    <row r="604" spans="1:11" s="2" customFormat="1" ht="15.75">
      <c r="A604" s="85"/>
      <c r="B604" s="7"/>
      <c r="C604" s="7"/>
      <c r="D604" s="7"/>
      <c r="E604" s="7"/>
      <c r="F604" s="7"/>
      <c r="G604" s="36"/>
      <c r="H604" s="36"/>
      <c r="I604" s="36"/>
      <c r="J604" s="265"/>
      <c r="K604" s="34"/>
    </row>
    <row r="605" spans="1:11" s="2" customFormat="1" ht="15.75">
      <c r="A605" s="85"/>
      <c r="B605" s="7"/>
      <c r="C605" s="7"/>
      <c r="D605" s="7"/>
      <c r="E605" s="7"/>
      <c r="F605" s="7"/>
      <c r="G605" s="36"/>
      <c r="H605" s="36"/>
      <c r="I605" s="36"/>
      <c r="J605" s="265"/>
      <c r="K605" s="34"/>
    </row>
    <row r="606" spans="1:11" s="2" customFormat="1" ht="15.75">
      <c r="A606" s="85"/>
      <c r="B606" s="7"/>
      <c r="C606" s="7"/>
      <c r="D606" s="7"/>
      <c r="E606" s="7"/>
      <c r="F606" s="7"/>
      <c r="G606" s="36"/>
      <c r="H606" s="36"/>
      <c r="I606" s="36"/>
      <c r="J606" s="265"/>
      <c r="K606" s="34"/>
    </row>
    <row r="607" spans="1:11" s="2" customFormat="1" ht="15.75">
      <c r="A607" s="85"/>
      <c r="B607" s="7"/>
      <c r="C607" s="7"/>
      <c r="D607" s="7"/>
      <c r="E607" s="14"/>
      <c r="F607" s="7"/>
      <c r="G607" s="204"/>
      <c r="H607" s="204"/>
      <c r="I607" s="36"/>
      <c r="J607" s="265"/>
      <c r="K607" s="34"/>
    </row>
    <row r="608" spans="1:11" s="2" customFormat="1" ht="15.75">
      <c r="A608" s="85"/>
      <c r="B608" s="7"/>
      <c r="C608" s="7"/>
      <c r="D608" s="7"/>
      <c r="E608" s="14"/>
      <c r="F608" s="7"/>
      <c r="G608" s="204"/>
      <c r="H608" s="204"/>
      <c r="I608" s="36"/>
      <c r="J608" s="265"/>
      <c r="K608" s="34"/>
    </row>
    <row r="609" spans="1:11" s="2" customFormat="1" ht="15.75">
      <c r="A609" s="85"/>
      <c r="B609" s="7"/>
      <c r="C609" s="7"/>
      <c r="D609" s="7"/>
      <c r="E609" s="7"/>
      <c r="F609" s="7"/>
      <c r="G609" s="36"/>
      <c r="H609" s="36"/>
      <c r="I609" s="36"/>
      <c r="J609" s="265"/>
      <c r="K609" s="34"/>
    </row>
    <row r="610" spans="1:11" s="2" customFormat="1" ht="15.75">
      <c r="A610" s="85"/>
      <c r="B610" s="7"/>
      <c r="C610" s="7"/>
      <c r="D610" s="7"/>
      <c r="E610" s="14"/>
      <c r="F610" s="7"/>
      <c r="G610" s="204"/>
      <c r="H610" s="204"/>
      <c r="I610" s="36"/>
      <c r="J610" s="265"/>
      <c r="K610" s="34"/>
    </row>
    <row r="611" spans="1:11" s="2" customFormat="1" ht="15.75">
      <c r="A611" s="85"/>
      <c r="B611" s="7"/>
      <c r="C611" s="7"/>
      <c r="D611" s="7"/>
      <c r="E611" s="14"/>
      <c r="F611" s="7"/>
      <c r="G611" s="204"/>
      <c r="H611" s="204"/>
      <c r="I611" s="36"/>
      <c r="J611" s="265"/>
      <c r="K611" s="34"/>
    </row>
    <row r="612" spans="1:11" s="2" customFormat="1" ht="15.75">
      <c r="A612" s="85"/>
      <c r="B612" s="7"/>
      <c r="C612" s="7"/>
      <c r="D612" s="7"/>
      <c r="E612" s="7"/>
      <c r="F612" s="7"/>
      <c r="G612" s="36"/>
      <c r="H612" s="36"/>
      <c r="I612" s="36"/>
      <c r="J612" s="265"/>
      <c r="K612" s="34"/>
    </row>
    <row r="613" spans="1:11" s="2" customFormat="1" ht="15.75">
      <c r="A613" s="85"/>
      <c r="B613" s="7"/>
      <c r="C613" s="7"/>
      <c r="D613" s="7"/>
      <c r="E613" s="7"/>
      <c r="F613" s="7"/>
      <c r="G613" s="36"/>
      <c r="H613" s="36"/>
      <c r="I613" s="36"/>
      <c r="J613" s="265"/>
      <c r="K613" s="34"/>
    </row>
    <row r="614" spans="1:11" s="2" customFormat="1" ht="15.75">
      <c r="A614" s="85"/>
      <c r="B614" s="7"/>
      <c r="C614" s="7"/>
      <c r="D614" s="7"/>
      <c r="E614" s="7"/>
      <c r="F614" s="7"/>
      <c r="G614" s="36"/>
      <c r="H614" s="36"/>
      <c r="I614" s="36"/>
      <c r="J614" s="265"/>
      <c r="K614" s="34"/>
    </row>
    <row r="615" spans="1:11" s="13" customFormat="1" ht="15.75">
      <c r="A615" s="87"/>
      <c r="B615" s="59"/>
      <c r="C615" s="59"/>
      <c r="D615" s="59"/>
      <c r="E615" s="59"/>
      <c r="F615" s="59"/>
      <c r="G615" s="43"/>
      <c r="H615" s="43"/>
      <c r="I615" s="43"/>
      <c r="J615" s="265"/>
      <c r="K615" s="45"/>
    </row>
    <row r="616" spans="1:11" s="2" customFormat="1" ht="15.75">
      <c r="A616" s="85"/>
      <c r="B616" s="7"/>
      <c r="C616" s="7"/>
      <c r="D616" s="7"/>
      <c r="E616" s="7"/>
      <c r="F616" s="7"/>
      <c r="G616" s="36"/>
      <c r="H616" s="36"/>
      <c r="I616" s="36"/>
      <c r="J616" s="265"/>
      <c r="K616" s="34"/>
    </row>
    <row r="617" spans="1:11" s="2" customFormat="1" ht="15.75">
      <c r="A617" s="85"/>
      <c r="B617" s="7"/>
      <c r="C617" s="7"/>
      <c r="D617" s="7"/>
      <c r="E617" s="7"/>
      <c r="F617" s="7"/>
      <c r="G617" s="36"/>
      <c r="H617" s="36"/>
      <c r="I617" s="36"/>
      <c r="J617" s="265"/>
      <c r="K617" s="34"/>
    </row>
    <row r="618" spans="1:11" s="2" customFormat="1" ht="15.75">
      <c r="A618" s="85"/>
      <c r="B618" s="7"/>
      <c r="C618" s="7"/>
      <c r="D618" s="7"/>
      <c r="E618" s="7"/>
      <c r="F618" s="7"/>
      <c r="G618" s="7"/>
      <c r="H618" s="7"/>
      <c r="I618" s="36"/>
      <c r="J618" s="265"/>
      <c r="K618" s="34"/>
    </row>
    <row r="619" spans="1:11" s="2" customFormat="1" ht="15.75">
      <c r="A619" s="85"/>
      <c r="B619" s="7"/>
      <c r="C619" s="7"/>
      <c r="D619" s="7"/>
      <c r="E619" s="56"/>
      <c r="F619" s="57"/>
      <c r="G619" s="57"/>
      <c r="H619" s="57"/>
      <c r="I619" s="18"/>
      <c r="J619" s="265"/>
      <c r="K619" s="34"/>
    </row>
    <row r="620" spans="1:11" s="2" customFormat="1" ht="15.75">
      <c r="A620" s="85"/>
      <c r="B620" s="7"/>
      <c r="C620" s="7"/>
      <c r="D620" s="7"/>
      <c r="E620" s="57"/>
      <c r="F620" s="57"/>
      <c r="G620" s="57"/>
      <c r="H620" s="57"/>
      <c r="I620" s="18"/>
      <c r="J620" s="265"/>
      <c r="K620" s="34"/>
    </row>
    <row r="621" spans="1:11" s="2" customFormat="1" ht="15.75">
      <c r="A621" s="85"/>
      <c r="B621" s="7"/>
      <c r="C621" s="7"/>
      <c r="D621" s="7"/>
      <c r="E621" s="7"/>
      <c r="F621" s="74"/>
      <c r="G621" s="74"/>
      <c r="H621" s="74"/>
      <c r="I621" s="18"/>
      <c r="J621" s="265"/>
      <c r="K621" s="34"/>
    </row>
    <row r="622" spans="1:11" s="2" customFormat="1" ht="15.75">
      <c r="A622" s="85"/>
      <c r="B622" s="7"/>
      <c r="C622" s="7"/>
      <c r="D622" s="7"/>
      <c r="E622" s="7"/>
      <c r="F622" s="7"/>
      <c r="G622" s="7"/>
      <c r="H622" s="7"/>
      <c r="I622" s="49"/>
      <c r="J622" s="265"/>
      <c r="K622" s="34"/>
    </row>
    <row r="623" spans="1:11" s="2" customFormat="1" ht="15.75">
      <c r="A623" s="85"/>
      <c r="B623" s="7"/>
      <c r="C623" s="7"/>
      <c r="D623" s="7"/>
      <c r="E623" s="7"/>
      <c r="F623" s="7"/>
      <c r="G623" s="7"/>
      <c r="H623" s="7"/>
      <c r="I623" s="49"/>
      <c r="J623" s="265"/>
      <c r="K623" s="34"/>
    </row>
    <row r="624" spans="1:11" s="2" customFormat="1" ht="15.75">
      <c r="A624" s="85"/>
      <c r="B624" s="7"/>
      <c r="C624" s="7"/>
      <c r="D624" s="7"/>
      <c r="E624" s="57"/>
      <c r="F624" s="23"/>
      <c r="G624" s="23"/>
      <c r="H624" s="23"/>
      <c r="I624" s="50"/>
      <c r="J624" s="265"/>
      <c r="K624" s="34"/>
    </row>
    <row r="625" spans="1:11" s="2" customFormat="1" ht="15.75">
      <c r="A625" s="85"/>
      <c r="B625" s="7"/>
      <c r="C625" s="7"/>
      <c r="D625" s="7"/>
      <c r="E625" s="22"/>
      <c r="F625" s="7"/>
      <c r="G625" s="7"/>
      <c r="H625" s="7"/>
      <c r="I625" s="49"/>
      <c r="J625" s="265"/>
      <c r="K625" s="34"/>
    </row>
    <row r="626" spans="1:11" s="2" customFormat="1" ht="15.75">
      <c r="A626" s="85"/>
      <c r="B626" s="7"/>
      <c r="C626" s="7"/>
      <c r="D626" s="7"/>
      <c r="E626" s="7"/>
      <c r="F626" s="7"/>
      <c r="G626" s="7"/>
      <c r="H626" s="7"/>
      <c r="I626" s="49"/>
      <c r="J626" s="265"/>
      <c r="K626" s="34"/>
    </row>
    <row r="627" spans="1:11" s="2" customFormat="1" ht="15.75">
      <c r="A627" s="85"/>
      <c r="B627" s="7"/>
      <c r="C627" s="7"/>
      <c r="D627" s="7"/>
      <c r="E627" s="7"/>
      <c r="F627" s="7"/>
      <c r="G627" s="7"/>
      <c r="H627" s="7"/>
      <c r="I627" s="49"/>
      <c r="J627" s="265"/>
      <c r="K627" s="34"/>
    </row>
    <row r="628" spans="1:11" s="2" customFormat="1" ht="15.75">
      <c r="A628" s="85"/>
      <c r="B628" s="7"/>
      <c r="C628" s="7"/>
      <c r="D628" s="7"/>
      <c r="E628" s="7"/>
      <c r="F628" s="7"/>
      <c r="G628" s="7"/>
      <c r="H628" s="7"/>
      <c r="I628" s="49"/>
      <c r="J628" s="265"/>
      <c r="K628" s="34"/>
    </row>
    <row r="629" spans="1:11" s="2" customFormat="1" ht="15.75">
      <c r="A629" s="85"/>
      <c r="B629" s="7"/>
      <c r="C629" s="7"/>
      <c r="D629" s="7"/>
      <c r="E629" s="7"/>
      <c r="F629" s="7"/>
      <c r="G629" s="7"/>
      <c r="H629" s="7"/>
      <c r="I629" s="18"/>
      <c r="J629" s="265"/>
      <c r="K629" s="34"/>
    </row>
    <row r="630" spans="1:11" s="2" customFormat="1" ht="15.75">
      <c r="A630" s="85"/>
      <c r="B630" s="7"/>
      <c r="C630" s="7"/>
      <c r="D630" s="7"/>
      <c r="E630" s="7"/>
      <c r="F630" s="7"/>
      <c r="G630" s="7"/>
      <c r="H630" s="7"/>
      <c r="I630" s="18"/>
      <c r="J630" s="265"/>
      <c r="K630" s="34"/>
    </row>
    <row r="631" spans="1:11" s="2" customFormat="1" ht="15.75">
      <c r="A631" s="85"/>
      <c r="B631" s="7"/>
      <c r="C631" s="7"/>
      <c r="D631" s="7"/>
      <c r="E631" s="7"/>
      <c r="F631" s="7"/>
      <c r="G631" s="7"/>
      <c r="H631" s="7"/>
      <c r="I631" s="18"/>
      <c r="J631" s="265"/>
      <c r="K631" s="34"/>
    </row>
    <row r="632" spans="1:11" s="2" customFormat="1" ht="15.75">
      <c r="A632" s="85"/>
      <c r="B632" s="7"/>
      <c r="C632" s="7"/>
      <c r="D632" s="7"/>
      <c r="E632" s="7"/>
      <c r="F632" s="7"/>
      <c r="G632" s="7"/>
      <c r="H632" s="7"/>
      <c r="I632" s="18"/>
      <c r="J632" s="265"/>
      <c r="K632" s="34"/>
    </row>
    <row r="633" spans="1:11" s="2" customFormat="1" ht="15.75">
      <c r="A633" s="87"/>
      <c r="B633" s="59"/>
      <c r="C633" s="59"/>
      <c r="D633" s="59"/>
      <c r="E633" s="59"/>
      <c r="F633" s="7"/>
      <c r="G633" s="7"/>
      <c r="H633" s="7"/>
      <c r="I633" s="18"/>
      <c r="J633" s="265"/>
      <c r="K633" s="34"/>
    </row>
    <row r="634" spans="1:11" s="2" customFormat="1" ht="15.75">
      <c r="A634" s="85"/>
      <c r="B634" s="7"/>
      <c r="C634" s="7"/>
      <c r="D634" s="7"/>
      <c r="E634" s="7"/>
      <c r="F634" s="7"/>
      <c r="G634" s="7"/>
      <c r="H634" s="7"/>
      <c r="I634" s="18"/>
      <c r="J634" s="265"/>
      <c r="K634" s="34"/>
    </row>
    <row r="635" spans="1:11" s="2" customFormat="1" ht="15.75">
      <c r="A635" s="85"/>
      <c r="B635" s="7"/>
      <c r="C635" s="7"/>
      <c r="D635" s="7"/>
      <c r="E635" s="7"/>
      <c r="F635" s="7"/>
      <c r="G635" s="7"/>
      <c r="H635" s="7"/>
      <c r="I635" s="18"/>
      <c r="J635" s="265"/>
      <c r="K635" s="34"/>
    </row>
    <row r="636" spans="1:11" s="2" customFormat="1" ht="15.75">
      <c r="A636" s="85"/>
      <c r="B636" s="7"/>
      <c r="C636" s="7"/>
      <c r="D636" s="7"/>
      <c r="E636" s="7"/>
      <c r="F636" s="7"/>
      <c r="G636" s="7"/>
      <c r="H636" s="7"/>
      <c r="I636" s="18"/>
      <c r="J636" s="265"/>
      <c r="K636" s="34"/>
    </row>
    <row r="637" spans="1:11" s="2" customFormat="1" ht="15.75">
      <c r="A637" s="85"/>
      <c r="B637" s="7"/>
      <c r="C637" s="7"/>
      <c r="D637" s="7"/>
      <c r="E637" s="7"/>
      <c r="F637" s="7"/>
      <c r="G637" s="7"/>
      <c r="H637" s="7"/>
      <c r="I637" s="18"/>
      <c r="J637" s="265"/>
      <c r="K637" s="34"/>
    </row>
    <row r="638" spans="1:11" s="2" customFormat="1" ht="15.75">
      <c r="A638" s="85"/>
      <c r="B638" s="7"/>
      <c r="C638" s="7"/>
      <c r="D638" s="7"/>
      <c r="E638" s="7"/>
      <c r="F638" s="7"/>
      <c r="G638" s="7"/>
      <c r="H638" s="7"/>
      <c r="I638" s="18"/>
      <c r="J638" s="265"/>
      <c r="K638" s="34"/>
    </row>
    <row r="639" spans="1:11" s="2" customFormat="1" ht="15.75">
      <c r="A639" s="85"/>
      <c r="B639" s="7"/>
      <c r="C639" s="7"/>
      <c r="D639" s="7"/>
      <c r="E639" s="7"/>
      <c r="F639" s="7"/>
      <c r="G639" s="7"/>
      <c r="H639" s="7"/>
      <c r="I639" s="18"/>
      <c r="J639" s="265"/>
      <c r="K639" s="34"/>
    </row>
    <row r="640" spans="1:11" s="2" customFormat="1" ht="15.75">
      <c r="A640" s="87"/>
      <c r="B640" s="59"/>
      <c r="C640" s="59"/>
      <c r="D640" s="59"/>
      <c r="E640" s="59"/>
      <c r="F640" s="7"/>
      <c r="G640" s="7"/>
      <c r="H640" s="7"/>
      <c r="I640" s="18"/>
      <c r="J640" s="265"/>
      <c r="K640" s="34"/>
    </row>
    <row r="641" spans="1:11" s="2" customFormat="1" ht="15.75">
      <c r="A641" s="85"/>
      <c r="B641" s="7"/>
      <c r="C641" s="7"/>
      <c r="D641" s="7"/>
      <c r="E641" s="7"/>
      <c r="F641" s="7"/>
      <c r="G641" s="7"/>
      <c r="H641" s="7"/>
      <c r="I641" s="36"/>
      <c r="J641" s="265"/>
      <c r="K641" s="34"/>
    </row>
    <row r="642" spans="1:11" s="2" customFormat="1" ht="15.75">
      <c r="A642" s="85"/>
      <c r="B642" s="7"/>
      <c r="C642" s="7"/>
      <c r="D642" s="7"/>
      <c r="E642" s="7"/>
      <c r="F642" s="7"/>
      <c r="G642" s="7"/>
      <c r="H642" s="7"/>
      <c r="I642" s="36"/>
      <c r="J642" s="265"/>
      <c r="K642" s="34"/>
    </row>
    <row r="643" spans="1:11" s="2" customFormat="1" ht="15.75">
      <c r="A643" s="85"/>
      <c r="B643" s="7"/>
      <c r="C643" s="7"/>
      <c r="D643" s="7"/>
      <c r="E643" s="7"/>
      <c r="F643" s="7"/>
      <c r="G643" s="7"/>
      <c r="H643" s="7"/>
      <c r="I643" s="36"/>
      <c r="J643" s="265"/>
      <c r="K643" s="34"/>
    </row>
    <row r="644" spans="1:11" s="2" customFormat="1" ht="15.75">
      <c r="A644" s="85"/>
      <c r="B644" s="7"/>
      <c r="C644" s="7"/>
      <c r="D644" s="7"/>
      <c r="E644" s="7"/>
      <c r="F644" s="7"/>
      <c r="G644" s="7"/>
      <c r="H644" s="7"/>
      <c r="I644" s="36"/>
      <c r="J644" s="265"/>
      <c r="K644" s="34"/>
    </row>
    <row r="645" spans="1:11" s="2" customFormat="1" ht="15.75">
      <c r="A645" s="85"/>
      <c r="B645" s="7"/>
      <c r="C645" s="7"/>
      <c r="D645" s="7"/>
      <c r="E645" s="7"/>
      <c r="F645" s="7"/>
      <c r="G645" s="36"/>
      <c r="H645" s="36"/>
      <c r="I645" s="36"/>
      <c r="J645" s="265"/>
      <c r="K645" s="34"/>
    </row>
    <row r="646" spans="1:11" s="2" customFormat="1" ht="15.75">
      <c r="A646" s="85"/>
      <c r="B646" s="7"/>
      <c r="C646" s="7"/>
      <c r="D646" s="7"/>
      <c r="E646" s="7"/>
      <c r="F646" s="7"/>
      <c r="G646" s="36"/>
      <c r="H646" s="36"/>
      <c r="I646" s="36"/>
      <c r="J646" s="265"/>
      <c r="K646" s="34"/>
    </row>
    <row r="647" spans="1:11" s="2" customFormat="1" ht="15.75">
      <c r="A647" s="87"/>
      <c r="B647" s="59"/>
      <c r="C647" s="59"/>
      <c r="D647" s="59"/>
      <c r="E647" s="59"/>
      <c r="F647" s="7"/>
      <c r="G647" s="36"/>
      <c r="H647" s="36"/>
      <c r="I647" s="36"/>
      <c r="J647" s="265"/>
      <c r="K647" s="34"/>
    </row>
    <row r="648" spans="1:11" s="2" customFormat="1" ht="15.75">
      <c r="A648" s="85"/>
      <c r="B648" s="7"/>
      <c r="C648" s="7"/>
      <c r="D648" s="7"/>
      <c r="E648" s="7"/>
      <c r="F648" s="7"/>
      <c r="G648" s="36"/>
      <c r="H648" s="36"/>
      <c r="I648" s="36"/>
      <c r="J648" s="265"/>
      <c r="K648" s="34"/>
    </row>
    <row r="649" spans="1:11" s="2" customFormat="1" ht="15.75">
      <c r="A649" s="85"/>
      <c r="B649" s="7"/>
      <c r="C649" s="7"/>
      <c r="D649" s="7"/>
      <c r="E649" s="7"/>
      <c r="F649" s="7"/>
      <c r="G649" s="36"/>
      <c r="H649" s="36"/>
      <c r="I649" s="36"/>
      <c r="J649" s="265"/>
      <c r="K649" s="34"/>
    </row>
    <row r="650" spans="1:11" s="2" customFormat="1" ht="15.75">
      <c r="A650" s="85"/>
      <c r="B650" s="7"/>
      <c r="C650" s="7"/>
      <c r="D650" s="7"/>
      <c r="E650" s="7"/>
      <c r="F650" s="7"/>
      <c r="G650" s="36"/>
      <c r="H650" s="36"/>
      <c r="I650" s="36"/>
      <c r="J650" s="265"/>
      <c r="K650" s="34"/>
    </row>
    <row r="651" spans="1:11" s="2" customFormat="1" ht="15.75">
      <c r="A651" s="85"/>
      <c r="B651" s="7"/>
      <c r="C651" s="7"/>
      <c r="D651" s="7"/>
      <c r="E651" s="7"/>
      <c r="F651" s="7"/>
      <c r="G651" s="36"/>
      <c r="H651" s="36"/>
      <c r="I651" s="36"/>
      <c r="J651" s="265"/>
      <c r="K651" s="34"/>
    </row>
    <row r="652" spans="1:11" s="2" customFormat="1" ht="15.75">
      <c r="A652" s="87"/>
      <c r="B652" s="59"/>
      <c r="C652" s="59"/>
      <c r="D652" s="59"/>
      <c r="E652" s="59"/>
      <c r="F652" s="7"/>
      <c r="G652" s="36"/>
      <c r="H652" s="36"/>
      <c r="I652" s="36"/>
      <c r="J652" s="265"/>
      <c r="K652" s="34"/>
    </row>
    <row r="653" spans="1:11" s="2" customFormat="1" ht="15.75">
      <c r="A653" s="85"/>
      <c r="B653" s="7"/>
      <c r="C653" s="7"/>
      <c r="D653" s="7"/>
      <c r="E653" s="7"/>
      <c r="F653" s="7"/>
      <c r="G653" s="36"/>
      <c r="H653" s="36"/>
      <c r="I653" s="36"/>
      <c r="J653" s="265"/>
      <c r="K653" s="34"/>
    </row>
    <row r="654" spans="1:11" s="2" customFormat="1" ht="15.75">
      <c r="A654" s="85"/>
      <c r="B654" s="7"/>
      <c r="C654" s="7"/>
      <c r="D654" s="7"/>
      <c r="E654" s="7"/>
      <c r="F654" s="7"/>
      <c r="G654" s="36"/>
      <c r="H654" s="36"/>
      <c r="I654" s="36"/>
      <c r="J654" s="265"/>
      <c r="K654" s="34"/>
    </row>
    <row r="655" spans="1:11" s="2" customFormat="1" ht="15.75">
      <c r="A655" s="85"/>
      <c r="B655" s="7"/>
      <c r="C655" s="7"/>
      <c r="D655" s="7"/>
      <c r="E655" s="7"/>
      <c r="F655" s="7"/>
      <c r="G655" s="36"/>
      <c r="H655" s="36"/>
      <c r="I655" s="36"/>
      <c r="J655" s="265"/>
      <c r="K655" s="34"/>
    </row>
    <row r="656" spans="1:11" s="2" customFormat="1" ht="15.75">
      <c r="A656" s="85"/>
      <c r="B656" s="7"/>
      <c r="C656" s="7"/>
      <c r="D656" s="7"/>
      <c r="E656" s="7"/>
      <c r="F656" s="7"/>
      <c r="G656" s="36"/>
      <c r="H656" s="36"/>
      <c r="I656" s="36"/>
      <c r="J656" s="265"/>
      <c r="K656" s="34"/>
    </row>
    <row r="657" spans="1:11" s="2" customFormat="1" ht="15.75">
      <c r="A657" s="85"/>
      <c r="B657" s="7"/>
      <c r="C657" s="7"/>
      <c r="D657" s="7"/>
      <c r="E657" s="7"/>
      <c r="F657" s="7"/>
      <c r="G657" s="36"/>
      <c r="H657" s="36"/>
      <c r="I657" s="36"/>
      <c r="J657" s="265"/>
      <c r="K657" s="34"/>
    </row>
    <row r="658" spans="1:11" s="2" customFormat="1" ht="15.75">
      <c r="A658" s="85"/>
      <c r="B658" s="7"/>
      <c r="C658" s="7"/>
      <c r="D658" s="7"/>
      <c r="E658" s="7"/>
      <c r="F658" s="7"/>
      <c r="G658" s="36"/>
      <c r="H658" s="36"/>
      <c r="I658" s="36"/>
      <c r="J658" s="265"/>
      <c r="K658" s="34"/>
    </row>
    <row r="659" spans="1:11" s="2" customFormat="1" ht="15.75">
      <c r="A659" s="85"/>
      <c r="B659" s="7"/>
      <c r="C659" s="7"/>
      <c r="D659" s="7"/>
      <c r="E659" s="7"/>
      <c r="F659" s="7"/>
      <c r="G659" s="36"/>
      <c r="H659" s="36"/>
      <c r="I659" s="36"/>
      <c r="J659" s="265"/>
      <c r="K659" s="34"/>
    </row>
    <row r="660" spans="1:11" s="2" customFormat="1" ht="15.75">
      <c r="A660" s="85"/>
      <c r="B660" s="7"/>
      <c r="C660" s="7"/>
      <c r="D660" s="7"/>
      <c r="E660" s="7"/>
      <c r="F660" s="7"/>
      <c r="G660" s="36"/>
      <c r="H660" s="36"/>
      <c r="I660" s="36"/>
      <c r="J660" s="265"/>
      <c r="K660" s="34"/>
    </row>
    <row r="661" spans="1:11" s="2" customFormat="1" ht="15.75">
      <c r="A661" s="85"/>
      <c r="B661" s="7"/>
      <c r="C661" s="7"/>
      <c r="D661" s="7"/>
      <c r="E661" s="7"/>
      <c r="F661" s="7"/>
      <c r="G661" s="36"/>
      <c r="H661" s="36"/>
      <c r="I661" s="36"/>
      <c r="J661" s="265"/>
      <c r="K661" s="34"/>
    </row>
    <row r="662" spans="1:11" s="2" customFormat="1" ht="15.75">
      <c r="A662" s="85"/>
      <c r="B662" s="7"/>
      <c r="C662" s="85"/>
      <c r="D662" s="85"/>
      <c r="E662" s="7"/>
      <c r="F662" s="7"/>
      <c r="G662" s="35"/>
      <c r="H662" s="35"/>
      <c r="I662" s="35"/>
      <c r="J662" s="266"/>
      <c r="K662" s="34"/>
    </row>
    <row r="663" spans="1:11" s="2" customFormat="1" ht="15.75">
      <c r="A663" s="85"/>
      <c r="B663" s="7"/>
      <c r="C663" s="85"/>
      <c r="D663" s="310"/>
      <c r="E663" s="310"/>
      <c r="F663" s="7"/>
      <c r="G663" s="35"/>
      <c r="H663" s="35"/>
      <c r="I663" s="35"/>
      <c r="J663" s="264"/>
      <c r="K663" s="34"/>
    </row>
    <row r="664" spans="1:11" s="2" customFormat="1" ht="15.75">
      <c r="A664" s="85"/>
      <c r="B664" s="7"/>
      <c r="C664" s="85"/>
      <c r="D664" s="7"/>
      <c r="E664" s="7"/>
      <c r="F664" s="7"/>
      <c r="G664" s="35"/>
      <c r="H664" s="35"/>
      <c r="I664" s="35"/>
      <c r="J664" s="264"/>
      <c r="K664" s="34"/>
    </row>
    <row r="665" spans="1:11" s="2" customFormat="1" ht="15.75">
      <c r="A665" s="85"/>
      <c r="B665" s="7"/>
      <c r="C665" s="85"/>
      <c r="D665" s="7"/>
      <c r="E665" s="7"/>
      <c r="F665" s="7"/>
      <c r="G665" s="35"/>
      <c r="H665" s="35"/>
      <c r="I665" s="35"/>
      <c r="J665" s="264"/>
      <c r="K665" s="34"/>
    </row>
    <row r="666" spans="1:11" s="2" customFormat="1" ht="15.75">
      <c r="A666" s="85"/>
      <c r="B666" s="7"/>
      <c r="C666" s="85"/>
      <c r="D666" s="7"/>
      <c r="E666" s="7"/>
      <c r="F666" s="7"/>
      <c r="G666" s="35"/>
      <c r="H666" s="35"/>
      <c r="I666" s="35"/>
      <c r="J666" s="264"/>
      <c r="K666" s="34"/>
    </row>
    <row r="667" spans="1:11" s="2" customFormat="1" ht="15.75">
      <c r="A667" s="85"/>
      <c r="B667" s="7"/>
      <c r="C667" s="85"/>
      <c r="D667" s="7"/>
      <c r="E667" s="7"/>
      <c r="F667" s="7"/>
      <c r="G667" s="35"/>
      <c r="H667" s="35"/>
      <c r="I667" s="35"/>
      <c r="J667" s="264"/>
      <c r="K667" s="34"/>
    </row>
    <row r="668" spans="1:11" s="2" customFormat="1" ht="15.75">
      <c r="A668" s="85"/>
      <c r="B668" s="7"/>
      <c r="C668" s="85"/>
      <c r="D668" s="7"/>
      <c r="E668" s="7"/>
      <c r="F668" s="7"/>
      <c r="G668" s="35"/>
      <c r="H668" s="35"/>
      <c r="I668" s="35"/>
      <c r="J668" s="264"/>
      <c r="K668" s="34"/>
    </row>
    <row r="669" spans="1:11" s="2" customFormat="1" ht="15.75">
      <c r="A669" s="85"/>
      <c r="B669" s="7"/>
      <c r="C669" s="85"/>
      <c r="D669" s="7"/>
      <c r="E669" s="7"/>
      <c r="F669" s="7"/>
      <c r="G669" s="35"/>
      <c r="H669" s="35"/>
      <c r="I669" s="35"/>
      <c r="J669" s="264"/>
      <c r="K669" s="34"/>
    </row>
    <row r="670" spans="1:11" s="2" customFormat="1" ht="15.75">
      <c r="A670" s="85"/>
      <c r="B670" s="7"/>
      <c r="C670" s="7"/>
      <c r="D670" s="7"/>
      <c r="E670" s="7"/>
      <c r="F670" s="7"/>
      <c r="G670" s="35"/>
      <c r="H670" s="35"/>
      <c r="I670" s="35"/>
      <c r="J670" s="264"/>
      <c r="K670" s="34"/>
    </row>
    <row r="671" spans="1:11" s="2" customFormat="1" ht="15.75">
      <c r="A671" s="85"/>
      <c r="B671" s="7"/>
      <c r="C671" s="7"/>
      <c r="D671" s="7"/>
      <c r="E671" s="205"/>
      <c r="F671" s="205"/>
      <c r="G671" s="36"/>
      <c r="H671" s="36"/>
      <c r="I671" s="36"/>
      <c r="J671" s="265"/>
      <c r="K671" s="34"/>
    </row>
    <row r="672" spans="1:11" s="2" customFormat="1" ht="15.75">
      <c r="A672" s="85"/>
      <c r="B672" s="7"/>
      <c r="C672" s="7"/>
      <c r="D672" s="7"/>
      <c r="E672" s="205"/>
      <c r="F672" s="205"/>
      <c r="G672" s="36"/>
      <c r="H672" s="36"/>
      <c r="I672" s="36"/>
      <c r="J672" s="265"/>
      <c r="K672" s="34"/>
    </row>
    <row r="673" spans="1:11" s="2" customFormat="1" ht="15.75">
      <c r="A673" s="85"/>
      <c r="B673" s="7"/>
      <c r="C673" s="7"/>
      <c r="D673" s="7"/>
      <c r="E673" s="205"/>
      <c r="F673" s="205"/>
      <c r="G673" s="37"/>
      <c r="H673" s="37"/>
      <c r="I673" s="37"/>
      <c r="J673" s="267"/>
      <c r="K673" s="34"/>
    </row>
    <row r="674" spans="1:11" s="2" customFormat="1" ht="15.75">
      <c r="A674" s="85"/>
      <c r="B674" s="7"/>
      <c r="C674" s="7"/>
      <c r="D674" s="7"/>
      <c r="E674" s="205"/>
      <c r="F674" s="205"/>
      <c r="G674" s="37"/>
      <c r="H674" s="37"/>
      <c r="I674" s="37"/>
      <c r="J674" s="267"/>
      <c r="K674" s="34"/>
    </row>
    <row r="675" spans="1:11" s="2" customFormat="1" ht="15.75">
      <c r="A675" s="85"/>
      <c r="B675" s="7"/>
      <c r="C675" s="7"/>
      <c r="D675" s="7"/>
      <c r="E675" s="205"/>
      <c r="F675" s="205"/>
      <c r="G675" s="36"/>
      <c r="H675" s="36"/>
      <c r="I675" s="36"/>
      <c r="J675" s="265"/>
      <c r="K675" s="34"/>
    </row>
    <row r="676" spans="1:11" s="2" customFormat="1" ht="15.75">
      <c r="A676" s="85"/>
      <c r="B676" s="7"/>
      <c r="C676" s="7"/>
      <c r="D676" s="7"/>
      <c r="E676" s="205"/>
      <c r="F676" s="205"/>
      <c r="G676" s="36"/>
      <c r="H676" s="36"/>
      <c r="I676" s="36"/>
      <c r="J676" s="265"/>
      <c r="K676" s="34"/>
    </row>
    <row r="677" spans="1:11" s="2" customFormat="1" ht="15.75">
      <c r="A677" s="85"/>
      <c r="B677" s="7"/>
      <c r="C677" s="7"/>
      <c r="D677" s="7"/>
      <c r="E677" s="205"/>
      <c r="F677" s="205"/>
      <c r="G677" s="36"/>
      <c r="H677" s="36"/>
      <c r="I677" s="36"/>
      <c r="J677" s="265"/>
      <c r="K677" s="34"/>
    </row>
    <row r="678" spans="1:11" s="2" customFormat="1" ht="15.75">
      <c r="A678" s="85"/>
      <c r="B678" s="7"/>
      <c r="C678" s="7"/>
      <c r="D678" s="7"/>
      <c r="E678" s="205"/>
      <c r="F678" s="205"/>
      <c r="G678" s="37"/>
      <c r="H678" s="37"/>
      <c r="I678" s="37"/>
      <c r="J678" s="267"/>
      <c r="K678" s="34"/>
    </row>
    <row r="679" spans="1:11" s="2" customFormat="1" ht="15.75">
      <c r="A679" s="85"/>
      <c r="B679" s="7"/>
      <c r="C679" s="7"/>
      <c r="D679" s="7"/>
      <c r="E679" s="205"/>
      <c r="F679" s="205"/>
      <c r="G679" s="36"/>
      <c r="H679" s="36"/>
      <c r="I679" s="36"/>
      <c r="J679" s="265"/>
      <c r="K679" s="34"/>
    </row>
    <row r="680" spans="1:11" s="2" customFormat="1" ht="15.75">
      <c r="A680" s="85"/>
      <c r="B680" s="7"/>
      <c r="C680" s="7"/>
      <c r="D680" s="7"/>
      <c r="E680" s="205"/>
      <c r="F680" s="205"/>
      <c r="G680" s="36"/>
      <c r="H680" s="36"/>
      <c r="I680" s="36"/>
      <c r="J680" s="265"/>
      <c r="K680" s="34"/>
    </row>
    <row r="681" spans="1:11" s="2" customFormat="1" ht="15.75">
      <c r="A681" s="85"/>
      <c r="B681" s="7"/>
      <c r="C681" s="7"/>
      <c r="D681" s="7"/>
      <c r="E681" s="205"/>
      <c r="F681" s="205"/>
      <c r="G681" s="36"/>
      <c r="H681" s="36"/>
      <c r="I681" s="36"/>
      <c r="J681" s="265"/>
      <c r="K681" s="34"/>
    </row>
    <row r="682" spans="1:11" s="2" customFormat="1" ht="15.75">
      <c r="A682" s="85"/>
      <c r="B682" s="7"/>
      <c r="C682" s="7"/>
      <c r="D682" s="7"/>
      <c r="E682" s="205"/>
      <c r="F682" s="205"/>
      <c r="G682" s="36"/>
      <c r="H682" s="36"/>
      <c r="I682" s="36"/>
      <c r="J682" s="265"/>
      <c r="K682" s="34"/>
    </row>
    <row r="683" spans="1:11" s="2" customFormat="1" ht="15.75">
      <c r="A683" s="85"/>
      <c r="B683" s="7"/>
      <c r="C683" s="7"/>
      <c r="D683" s="7"/>
      <c r="E683" s="205"/>
      <c r="F683" s="205"/>
      <c r="G683" s="36"/>
      <c r="H683" s="36"/>
      <c r="I683" s="36"/>
      <c r="J683" s="265"/>
      <c r="K683" s="34"/>
    </row>
    <row r="684" spans="1:11" s="2" customFormat="1" ht="15.75">
      <c r="A684" s="85"/>
      <c r="B684" s="7"/>
      <c r="C684" s="7"/>
      <c r="D684" s="7"/>
      <c r="E684" s="205"/>
      <c r="F684" s="205"/>
      <c r="G684" s="36"/>
      <c r="H684" s="36"/>
      <c r="I684" s="36"/>
      <c r="J684" s="265"/>
      <c r="K684" s="34"/>
    </row>
    <row r="685" spans="1:11" s="2" customFormat="1" ht="15.75">
      <c r="A685" s="85"/>
      <c r="B685" s="7"/>
      <c r="C685" s="7"/>
      <c r="D685" s="7"/>
      <c r="E685" s="205"/>
      <c r="F685" s="205"/>
      <c r="G685" s="36"/>
      <c r="H685" s="36"/>
      <c r="I685" s="36"/>
      <c r="J685" s="265"/>
      <c r="K685" s="34"/>
    </row>
    <row r="686" spans="1:11" s="2" customFormat="1" ht="15.75">
      <c r="A686" s="85"/>
      <c r="B686" s="7"/>
      <c r="C686" s="7"/>
      <c r="D686" s="7"/>
      <c r="E686" s="205"/>
      <c r="F686" s="205"/>
      <c r="G686" s="36"/>
      <c r="H686" s="36"/>
      <c r="I686" s="36"/>
      <c r="J686" s="265"/>
      <c r="K686" s="34"/>
    </row>
    <row r="687" spans="1:11" s="2" customFormat="1" ht="15.75">
      <c r="A687" s="85"/>
      <c r="B687" s="7"/>
      <c r="C687" s="7"/>
      <c r="D687" s="7"/>
      <c r="E687" s="206"/>
      <c r="F687" s="206"/>
      <c r="G687" s="36"/>
      <c r="H687" s="36"/>
      <c r="I687" s="36"/>
      <c r="J687" s="265"/>
      <c r="K687" s="34"/>
    </row>
    <row r="688" spans="1:11" s="2" customFormat="1" ht="15.75">
      <c r="A688" s="85"/>
      <c r="B688" s="7"/>
      <c r="C688" s="7"/>
      <c r="D688" s="7"/>
      <c r="E688" s="205"/>
      <c r="F688" s="205"/>
      <c r="G688" s="36"/>
      <c r="H688" s="36"/>
      <c r="I688" s="36"/>
      <c r="J688" s="265"/>
      <c r="K688" s="34"/>
    </row>
    <row r="689" spans="1:11" s="2" customFormat="1" ht="15.75">
      <c r="A689" s="85"/>
      <c r="B689" s="7"/>
      <c r="C689" s="7"/>
      <c r="D689" s="7"/>
      <c r="E689" s="205"/>
      <c r="F689" s="205"/>
      <c r="G689" s="37"/>
      <c r="H689" s="37"/>
      <c r="I689" s="37"/>
      <c r="J689" s="267"/>
      <c r="K689" s="34"/>
    </row>
    <row r="690" spans="1:11" s="2" customFormat="1" ht="15.75">
      <c r="A690" s="85"/>
      <c r="B690" s="7"/>
      <c r="C690" s="7"/>
      <c r="D690" s="7"/>
      <c r="E690" s="205"/>
      <c r="F690" s="205"/>
      <c r="G690" s="37"/>
      <c r="H690" s="37"/>
      <c r="I690" s="37"/>
      <c r="J690" s="267"/>
      <c r="K690" s="34"/>
    </row>
    <row r="691" spans="1:11" s="2" customFormat="1" ht="15.75">
      <c r="A691" s="85"/>
      <c r="B691" s="7"/>
      <c r="C691" s="7"/>
      <c r="D691" s="7"/>
      <c r="E691" s="205"/>
      <c r="F691" s="205"/>
      <c r="G691" s="37"/>
      <c r="H691" s="37"/>
      <c r="I691" s="37"/>
      <c r="J691" s="267"/>
      <c r="K691" s="34"/>
    </row>
    <row r="692" spans="1:11" s="2" customFormat="1" ht="15.75">
      <c r="A692" s="85"/>
      <c r="B692" s="7"/>
      <c r="C692" s="7"/>
      <c r="D692" s="7"/>
      <c r="E692" s="205"/>
      <c r="F692" s="205"/>
      <c r="G692" s="37"/>
      <c r="H692" s="37"/>
      <c r="I692" s="37"/>
      <c r="J692" s="267"/>
      <c r="K692" s="34"/>
    </row>
    <row r="693" spans="1:11" s="2" customFormat="1" ht="15.75">
      <c r="A693" s="85"/>
      <c r="B693" s="7"/>
      <c r="C693" s="7"/>
      <c r="D693" s="207"/>
      <c r="E693" s="208"/>
      <c r="F693" s="208"/>
      <c r="G693" s="36"/>
      <c r="H693" s="36"/>
      <c r="I693" s="36"/>
      <c r="J693" s="265"/>
      <c r="K693" s="34"/>
    </row>
    <row r="694" spans="1:11" s="2" customFormat="1" ht="15.75">
      <c r="A694" s="85"/>
      <c r="B694" s="7"/>
      <c r="C694" s="7"/>
      <c r="D694" s="207"/>
      <c r="E694" s="208"/>
      <c r="F694" s="208"/>
      <c r="G694" s="36"/>
      <c r="H694" s="36"/>
      <c r="I694" s="36"/>
      <c r="J694" s="265"/>
      <c r="K694" s="34"/>
    </row>
    <row r="695" spans="1:11" s="2" customFormat="1" ht="15.75">
      <c r="A695" s="85"/>
      <c r="B695" s="7"/>
      <c r="C695" s="7"/>
      <c r="D695" s="207"/>
      <c r="E695" s="7"/>
      <c r="F695" s="7"/>
      <c r="G695" s="37"/>
      <c r="H695" s="37"/>
      <c r="I695" s="37"/>
      <c r="J695" s="267"/>
      <c r="K695" s="34"/>
    </row>
    <row r="696" spans="1:11" s="2" customFormat="1" ht="15.75">
      <c r="A696" s="85"/>
      <c r="B696" s="7"/>
      <c r="C696" s="7"/>
      <c r="D696" s="207"/>
      <c r="E696" s="208"/>
      <c r="F696" s="208"/>
      <c r="G696" s="36"/>
      <c r="H696" s="36"/>
      <c r="I696" s="36"/>
      <c r="J696" s="265"/>
      <c r="K696" s="34"/>
    </row>
    <row r="697" spans="1:11" s="2" customFormat="1" ht="15.75">
      <c r="A697" s="85"/>
      <c r="B697" s="7"/>
      <c r="C697" s="7"/>
      <c r="D697" s="207"/>
      <c r="E697" s="208"/>
      <c r="F697" s="208"/>
      <c r="G697" s="36"/>
      <c r="H697" s="36"/>
      <c r="I697" s="36"/>
      <c r="J697" s="265"/>
      <c r="K697" s="34"/>
    </row>
    <row r="698" spans="1:11" s="2" customFormat="1" ht="15.75">
      <c r="A698" s="85"/>
      <c r="B698" s="7"/>
      <c r="C698" s="7"/>
      <c r="D698" s="207"/>
      <c r="E698" s="208"/>
      <c r="F698" s="208"/>
      <c r="G698" s="36"/>
      <c r="H698" s="36"/>
      <c r="I698" s="36"/>
      <c r="J698" s="265"/>
      <c r="K698" s="34"/>
    </row>
    <row r="699" spans="1:11" s="2" customFormat="1" ht="15" customHeight="1">
      <c r="A699" s="85"/>
      <c r="B699" s="7"/>
      <c r="C699" s="7"/>
      <c r="D699" s="7"/>
      <c r="E699" s="205"/>
      <c r="F699" s="205"/>
      <c r="G699" s="37"/>
      <c r="H699" s="37"/>
      <c r="I699" s="37"/>
      <c r="J699" s="267"/>
      <c r="K699" s="34"/>
    </row>
    <row r="700" spans="1:11" s="2" customFormat="1" ht="15.75">
      <c r="A700" s="85"/>
      <c r="B700" s="7"/>
      <c r="C700" s="7"/>
      <c r="D700" s="57"/>
      <c r="E700" s="57"/>
      <c r="F700" s="23"/>
      <c r="G700" s="36"/>
      <c r="H700" s="36"/>
      <c r="I700" s="36"/>
      <c r="J700" s="265"/>
      <c r="K700" s="34"/>
    </row>
    <row r="701" spans="1:11" s="2" customFormat="1" ht="15.75">
      <c r="A701" s="85"/>
      <c r="B701" s="7"/>
      <c r="C701" s="7"/>
      <c r="D701" s="57"/>
      <c r="E701" s="57"/>
      <c r="F701" s="23"/>
      <c r="G701" s="36"/>
      <c r="H701" s="36"/>
      <c r="I701" s="36"/>
      <c r="J701" s="265"/>
      <c r="K701" s="34"/>
    </row>
    <row r="702" spans="1:11" s="2" customFormat="1" ht="15.75">
      <c r="A702" s="85"/>
      <c r="B702" s="7"/>
      <c r="C702" s="7"/>
      <c r="D702" s="7"/>
      <c r="E702" s="7"/>
      <c r="F702" s="7"/>
      <c r="G702" s="36"/>
      <c r="H702" s="36"/>
      <c r="I702" s="36"/>
      <c r="J702" s="265"/>
      <c r="K702" s="34"/>
    </row>
    <row r="703" spans="1:11" s="2" customFormat="1" ht="15.75">
      <c r="A703" s="85"/>
      <c r="B703" s="7"/>
      <c r="C703" s="7"/>
      <c r="D703" s="7"/>
      <c r="E703" s="7"/>
      <c r="F703" s="7"/>
      <c r="G703" s="202"/>
      <c r="H703" s="202"/>
      <c r="I703" s="36"/>
      <c r="J703" s="265"/>
      <c r="K703" s="34"/>
    </row>
    <row r="704" spans="1:11" s="2" customFormat="1" ht="15.75">
      <c r="A704" s="85"/>
      <c r="B704" s="7"/>
      <c r="C704" s="7"/>
      <c r="D704" s="7"/>
      <c r="E704" s="7"/>
      <c r="F704" s="7"/>
      <c r="G704" s="202"/>
      <c r="H704" s="202"/>
      <c r="I704" s="36"/>
      <c r="J704" s="265"/>
      <c r="K704" s="34"/>
    </row>
    <row r="705" spans="1:11" s="2" customFormat="1" ht="15.75">
      <c r="A705" s="85"/>
      <c r="B705" s="7"/>
      <c r="C705" s="7"/>
      <c r="D705" s="57"/>
      <c r="E705" s="57"/>
      <c r="F705" s="23"/>
      <c r="G705" s="209"/>
      <c r="H705" s="209"/>
      <c r="I705" s="38"/>
      <c r="J705" s="268"/>
      <c r="K705" s="34"/>
    </row>
    <row r="706" spans="1:11" s="2" customFormat="1" ht="15.75">
      <c r="A706" s="85"/>
      <c r="B706" s="7"/>
      <c r="C706" s="7"/>
      <c r="D706" s="22"/>
      <c r="E706" s="22"/>
      <c r="F706" s="7"/>
      <c r="G706" s="202"/>
      <c r="H706" s="202"/>
      <c r="I706" s="36"/>
      <c r="J706" s="265"/>
      <c r="K706" s="34"/>
    </row>
    <row r="707" spans="1:11" s="2" customFormat="1" ht="15.75">
      <c r="A707" s="85"/>
      <c r="B707" s="7"/>
      <c r="C707" s="7"/>
      <c r="D707" s="7"/>
      <c r="E707" s="7"/>
      <c r="F707" s="7"/>
      <c r="G707" s="202"/>
      <c r="H707" s="202"/>
      <c r="I707" s="36"/>
      <c r="J707" s="265"/>
      <c r="K707" s="34"/>
    </row>
    <row r="708" spans="1:11" s="2" customFormat="1" ht="15.75">
      <c r="A708" s="85"/>
      <c r="B708" s="7"/>
      <c r="C708" s="7"/>
      <c r="D708" s="7"/>
      <c r="E708" s="7"/>
      <c r="F708" s="7"/>
      <c r="G708" s="202"/>
      <c r="H708" s="202"/>
      <c r="I708" s="36"/>
      <c r="J708" s="265"/>
      <c r="K708" s="34"/>
    </row>
    <row r="709" spans="1:11" s="2" customFormat="1" ht="15.75">
      <c r="A709" s="85"/>
      <c r="B709" s="7"/>
      <c r="C709" s="7"/>
      <c r="D709" s="7"/>
      <c r="E709" s="7"/>
      <c r="F709" s="7"/>
      <c r="G709" s="202"/>
      <c r="H709" s="202"/>
      <c r="I709" s="36"/>
      <c r="J709" s="265"/>
      <c r="K709" s="34"/>
    </row>
    <row r="710" spans="1:11" s="2" customFormat="1" ht="15.75">
      <c r="A710" s="85"/>
      <c r="B710" s="7"/>
      <c r="C710" s="7"/>
      <c r="D710" s="7"/>
      <c r="E710" s="7"/>
      <c r="F710" s="7"/>
      <c r="G710" s="36"/>
      <c r="H710" s="36"/>
      <c r="I710" s="36"/>
      <c r="J710" s="265"/>
      <c r="K710" s="34"/>
    </row>
    <row r="711" spans="1:11" s="2" customFormat="1" ht="15.75">
      <c r="A711" s="85"/>
      <c r="B711" s="7"/>
      <c r="C711" s="7"/>
      <c r="D711" s="7"/>
      <c r="E711" s="7"/>
      <c r="F711" s="7"/>
      <c r="G711" s="36"/>
      <c r="H711" s="36"/>
      <c r="I711" s="36"/>
      <c r="J711" s="265"/>
      <c r="K711" s="34"/>
    </row>
    <row r="712" spans="1:11" s="2" customFormat="1" ht="15.75">
      <c r="A712" s="85"/>
      <c r="B712" s="7"/>
      <c r="C712" s="7"/>
      <c r="D712" s="7"/>
      <c r="E712" s="7"/>
      <c r="F712" s="7"/>
      <c r="G712" s="36"/>
      <c r="H712" s="36"/>
      <c r="I712" s="36"/>
      <c r="J712" s="265"/>
      <c r="K712" s="34"/>
    </row>
    <row r="713" spans="1:11" s="16" customFormat="1" ht="15.75">
      <c r="A713" s="85"/>
      <c r="B713" s="210"/>
      <c r="C713" s="59"/>
      <c r="D713" s="59"/>
      <c r="E713" s="59"/>
      <c r="F713" s="59"/>
      <c r="G713" s="39"/>
      <c r="H713" s="39"/>
      <c r="I713" s="39"/>
      <c r="J713" s="269"/>
      <c r="K713" s="34"/>
    </row>
    <row r="714" spans="1:11" s="2" customFormat="1" ht="15.75">
      <c r="A714" s="85"/>
      <c r="B714" s="7"/>
      <c r="C714" s="7"/>
      <c r="D714" s="7"/>
      <c r="E714" s="7"/>
      <c r="F714" s="7"/>
      <c r="G714" s="26"/>
      <c r="H714" s="26"/>
      <c r="I714" s="26"/>
      <c r="J714" s="269"/>
      <c r="K714" s="34"/>
    </row>
    <row r="715" spans="1:11" s="2" customFormat="1" ht="15.75">
      <c r="A715" s="85"/>
      <c r="B715" s="7"/>
      <c r="C715" s="7"/>
      <c r="D715" s="7"/>
      <c r="E715" s="7"/>
      <c r="F715" s="7"/>
      <c r="G715" s="26"/>
      <c r="H715" s="26"/>
      <c r="I715" s="26"/>
      <c r="J715" s="269"/>
      <c r="K715" s="34"/>
    </row>
    <row r="716" spans="1:11" s="2" customFormat="1" ht="15.75">
      <c r="A716" s="85"/>
      <c r="B716" s="7"/>
      <c r="C716" s="7"/>
      <c r="D716" s="7"/>
      <c r="E716" s="7"/>
      <c r="F716" s="7"/>
      <c r="G716" s="26"/>
      <c r="H716" s="26"/>
      <c r="I716" s="26"/>
      <c r="J716" s="269"/>
      <c r="K716" s="34"/>
    </row>
    <row r="717" spans="1:11" s="2" customFormat="1" ht="15.75">
      <c r="A717" s="85"/>
      <c r="B717" s="7"/>
      <c r="C717" s="7"/>
      <c r="D717" s="7"/>
      <c r="E717" s="7"/>
      <c r="F717" s="7"/>
      <c r="G717" s="26"/>
      <c r="H717" s="26"/>
      <c r="I717" s="26"/>
      <c r="J717" s="269"/>
      <c r="K717" s="34"/>
    </row>
    <row r="718" spans="1:11" s="2" customFormat="1" ht="15.75">
      <c r="A718" s="85"/>
      <c r="B718" s="7"/>
      <c r="C718" s="7"/>
      <c r="D718" s="7"/>
      <c r="E718" s="7"/>
      <c r="F718" s="7"/>
      <c r="G718" s="26"/>
      <c r="H718" s="26"/>
      <c r="I718" s="26"/>
      <c r="J718" s="269"/>
      <c r="K718" s="34"/>
    </row>
    <row r="719" spans="1:11" s="2" customFormat="1" ht="15.75">
      <c r="A719" s="85"/>
      <c r="B719" s="7"/>
      <c r="C719" s="7"/>
      <c r="D719" s="7"/>
      <c r="E719" s="7"/>
      <c r="F719" s="7"/>
      <c r="G719" s="26"/>
      <c r="H719" s="26"/>
      <c r="I719" s="26"/>
      <c r="J719" s="269"/>
      <c r="K719" s="34"/>
    </row>
    <row r="720" spans="1:11" s="2" customFormat="1" ht="15.75">
      <c r="A720" s="85"/>
      <c r="B720" s="7"/>
      <c r="C720" s="85"/>
      <c r="D720" s="85"/>
      <c r="E720" s="7"/>
      <c r="F720" s="7"/>
      <c r="G720" s="26"/>
      <c r="H720" s="26"/>
      <c r="I720" s="26"/>
      <c r="J720" s="269"/>
      <c r="K720" s="34"/>
    </row>
    <row r="721" spans="1:11" s="2" customFormat="1" ht="15.75">
      <c r="A721" s="85"/>
      <c r="B721" s="7"/>
      <c r="C721" s="85"/>
      <c r="D721" s="310"/>
      <c r="E721" s="310"/>
      <c r="F721" s="7"/>
      <c r="G721" s="26"/>
      <c r="H721" s="26"/>
      <c r="I721" s="26"/>
      <c r="J721" s="269"/>
      <c r="K721" s="34"/>
    </row>
    <row r="722" spans="1:11" s="2" customFormat="1" ht="15.75">
      <c r="A722" s="85"/>
      <c r="B722" s="7"/>
      <c r="C722" s="7"/>
      <c r="D722" s="7"/>
      <c r="E722" s="7"/>
      <c r="F722" s="7"/>
      <c r="G722" s="26"/>
      <c r="H722" s="26"/>
      <c r="I722" s="26"/>
      <c r="J722" s="269"/>
      <c r="K722" s="34"/>
    </row>
    <row r="723" spans="1:11" s="2" customFormat="1" ht="15.75">
      <c r="A723" s="85"/>
      <c r="B723" s="7"/>
      <c r="C723" s="7"/>
      <c r="D723" s="7"/>
      <c r="E723" s="205"/>
      <c r="F723" s="205"/>
      <c r="G723" s="26"/>
      <c r="H723" s="26"/>
      <c r="I723" s="26"/>
      <c r="J723" s="269"/>
      <c r="K723" s="34"/>
    </row>
    <row r="724" spans="1:11" s="2" customFormat="1" ht="15.75">
      <c r="A724" s="85"/>
      <c r="B724" s="7"/>
      <c r="C724" s="7"/>
      <c r="D724" s="7"/>
      <c r="E724" s="205"/>
      <c r="F724" s="205"/>
      <c r="G724" s="26"/>
      <c r="H724" s="26"/>
      <c r="I724" s="26"/>
      <c r="J724" s="269"/>
      <c r="K724" s="34"/>
    </row>
    <row r="725" spans="1:11" s="2" customFormat="1" ht="15.75">
      <c r="A725" s="85"/>
      <c r="B725" s="7"/>
      <c r="C725" s="7"/>
      <c r="D725" s="7"/>
      <c r="E725" s="205"/>
      <c r="F725" s="205"/>
      <c r="G725" s="26"/>
      <c r="H725" s="26"/>
      <c r="I725" s="26"/>
      <c r="J725" s="269"/>
      <c r="K725" s="34"/>
    </row>
    <row r="726" spans="1:11" s="2" customFormat="1" ht="15.75">
      <c r="A726" s="85"/>
      <c r="B726" s="7"/>
      <c r="C726" s="7"/>
      <c r="D726" s="7"/>
      <c r="E726" s="205"/>
      <c r="F726" s="205"/>
      <c r="G726" s="40"/>
      <c r="H726" s="40"/>
      <c r="I726" s="40"/>
      <c r="J726" s="270"/>
      <c r="K726" s="34"/>
    </row>
    <row r="727" spans="1:11" s="2" customFormat="1" ht="15.75">
      <c r="A727" s="85"/>
      <c r="B727" s="7"/>
      <c r="C727" s="7"/>
      <c r="D727" s="7"/>
      <c r="E727" s="205"/>
      <c r="F727" s="205"/>
      <c r="G727" s="40"/>
      <c r="H727" s="40"/>
      <c r="I727" s="40"/>
      <c r="J727" s="270"/>
      <c r="K727" s="34"/>
    </row>
    <row r="728" spans="1:11" s="2" customFormat="1" ht="15.75">
      <c r="A728" s="85"/>
      <c r="B728" s="7"/>
      <c r="C728" s="7"/>
      <c r="D728" s="7"/>
      <c r="E728" s="205"/>
      <c r="F728" s="205"/>
      <c r="G728" s="40"/>
      <c r="H728" s="40"/>
      <c r="I728" s="40"/>
      <c r="J728" s="270"/>
      <c r="K728" s="34"/>
    </row>
    <row r="729" spans="1:11" s="2" customFormat="1" ht="15.75">
      <c r="A729" s="85"/>
      <c r="B729" s="7"/>
      <c r="C729" s="7"/>
      <c r="D729" s="7"/>
      <c r="E729" s="205"/>
      <c r="F729" s="205"/>
      <c r="G729" s="26"/>
      <c r="H729" s="26"/>
      <c r="I729" s="26"/>
      <c r="J729" s="269"/>
      <c r="K729" s="34"/>
    </row>
    <row r="730" spans="1:11" s="2" customFormat="1" ht="15.75">
      <c r="A730" s="85"/>
      <c r="B730" s="7"/>
      <c r="C730" s="7"/>
      <c r="D730" s="7"/>
      <c r="E730" s="205"/>
      <c r="F730" s="205"/>
      <c r="G730" s="26"/>
      <c r="H730" s="26"/>
      <c r="I730" s="26"/>
      <c r="J730" s="269"/>
      <c r="K730" s="34"/>
    </row>
    <row r="731" spans="1:11" s="2" customFormat="1" ht="15.75">
      <c r="A731" s="85"/>
      <c r="B731" s="7"/>
      <c r="C731" s="7"/>
      <c r="D731" s="7"/>
      <c r="E731" s="205"/>
      <c r="F731" s="205"/>
      <c r="G731" s="26"/>
      <c r="H731" s="26"/>
      <c r="I731" s="26"/>
      <c r="J731" s="269"/>
      <c r="K731" s="34"/>
    </row>
    <row r="732" spans="1:11" s="2" customFormat="1" ht="15.75">
      <c r="A732" s="85"/>
      <c r="B732" s="7"/>
      <c r="C732" s="7"/>
      <c r="D732" s="7"/>
      <c r="E732" s="205"/>
      <c r="F732" s="205"/>
      <c r="G732" s="26"/>
      <c r="H732" s="26"/>
      <c r="I732" s="26"/>
      <c r="J732" s="269"/>
      <c r="K732" s="34"/>
    </row>
    <row r="733" spans="1:11" s="2" customFormat="1" ht="15.75">
      <c r="A733" s="85"/>
      <c r="B733" s="7"/>
      <c r="C733" s="7"/>
      <c r="D733" s="7"/>
      <c r="E733" s="205"/>
      <c r="F733" s="205"/>
      <c r="G733" s="26"/>
      <c r="H733" s="26"/>
      <c r="I733" s="26"/>
      <c r="J733" s="269"/>
      <c r="K733" s="34"/>
    </row>
    <row r="734" spans="1:11" s="2" customFormat="1" ht="15.75">
      <c r="A734" s="85"/>
      <c r="B734" s="7"/>
      <c r="C734" s="7"/>
      <c r="D734" s="7"/>
      <c r="E734" s="205"/>
      <c r="F734" s="205"/>
      <c r="G734" s="40"/>
      <c r="H734" s="40"/>
      <c r="I734" s="40"/>
      <c r="J734" s="270"/>
      <c r="K734" s="34"/>
    </row>
    <row r="735" spans="1:11" s="2" customFormat="1" ht="15.75">
      <c r="A735" s="85"/>
      <c r="B735" s="7"/>
      <c r="C735" s="7"/>
      <c r="D735" s="7"/>
      <c r="E735" s="205"/>
      <c r="F735" s="205"/>
      <c r="G735" s="40"/>
      <c r="H735" s="40"/>
      <c r="I735" s="40"/>
      <c r="J735" s="270"/>
      <c r="K735" s="34"/>
    </row>
    <row r="736" spans="1:11" s="2" customFormat="1" ht="15.75">
      <c r="A736" s="85"/>
      <c r="B736" s="7"/>
      <c r="C736" s="7"/>
      <c r="D736" s="7"/>
      <c r="E736" s="205"/>
      <c r="F736" s="205"/>
      <c r="G736" s="26"/>
      <c r="H736" s="26"/>
      <c r="I736" s="26"/>
      <c r="J736" s="269"/>
      <c r="K736" s="34"/>
    </row>
    <row r="737" spans="1:11" s="2" customFormat="1" ht="15.75">
      <c r="A737" s="85"/>
      <c r="B737" s="7"/>
      <c r="C737" s="7"/>
      <c r="D737" s="7"/>
      <c r="E737" s="205"/>
      <c r="F737" s="205"/>
      <c r="G737" s="26"/>
      <c r="H737" s="26"/>
      <c r="I737" s="26"/>
      <c r="J737" s="269"/>
      <c r="K737" s="34"/>
    </row>
    <row r="738" spans="1:11" s="2" customFormat="1" ht="15.75">
      <c r="A738" s="85"/>
      <c r="B738" s="7"/>
      <c r="C738" s="7"/>
      <c r="D738" s="7"/>
      <c r="E738" s="205"/>
      <c r="F738" s="205"/>
      <c r="G738" s="26"/>
      <c r="H738" s="26"/>
      <c r="I738" s="26"/>
      <c r="J738" s="269"/>
      <c r="K738" s="34"/>
    </row>
    <row r="739" spans="1:11" s="2" customFormat="1" ht="15.75">
      <c r="A739" s="85"/>
      <c r="B739" s="7"/>
      <c r="C739" s="7"/>
      <c r="D739" s="7"/>
      <c r="E739" s="205"/>
      <c r="F739" s="205"/>
      <c r="G739" s="26"/>
      <c r="H739" s="26"/>
      <c r="I739" s="26"/>
      <c r="J739" s="269"/>
      <c r="K739" s="34"/>
    </row>
    <row r="740" spans="1:11" s="2" customFormat="1" ht="15.75">
      <c r="A740" s="85"/>
      <c r="B740" s="7"/>
      <c r="C740" s="7"/>
      <c r="D740" s="7"/>
      <c r="E740" s="205"/>
      <c r="F740" s="205"/>
      <c r="G740" s="26"/>
      <c r="H740" s="26"/>
      <c r="I740" s="26"/>
      <c r="J740" s="269"/>
      <c r="K740" s="34"/>
    </row>
    <row r="741" spans="1:11" s="2" customFormat="1" ht="15.75">
      <c r="A741" s="85"/>
      <c r="B741" s="7"/>
      <c r="C741" s="7"/>
      <c r="D741" s="7"/>
      <c r="E741" s="205"/>
      <c r="F741" s="205"/>
      <c r="G741" s="26"/>
      <c r="H741" s="26"/>
      <c r="I741" s="26"/>
      <c r="J741" s="269"/>
      <c r="K741" s="34"/>
    </row>
    <row r="742" spans="1:11" s="2" customFormat="1" ht="15.75">
      <c r="A742" s="85"/>
      <c r="B742" s="7"/>
      <c r="C742" s="7"/>
      <c r="D742" s="207"/>
      <c r="E742" s="7"/>
      <c r="F742" s="7"/>
      <c r="G742" s="40"/>
      <c r="H742" s="40"/>
      <c r="I742" s="40"/>
      <c r="J742" s="270"/>
      <c r="K742" s="34"/>
    </row>
    <row r="743" spans="1:11" s="2" customFormat="1" ht="15.75">
      <c r="A743" s="85"/>
      <c r="B743" s="7"/>
      <c r="C743" s="7"/>
      <c r="D743" s="207"/>
      <c r="E743" s="208"/>
      <c r="F743" s="208"/>
      <c r="G743" s="26"/>
      <c r="H743" s="26"/>
      <c r="I743" s="26"/>
      <c r="J743" s="269"/>
      <c r="K743" s="34"/>
    </row>
    <row r="744" spans="1:11" s="2" customFormat="1" ht="15.75">
      <c r="A744" s="85"/>
      <c r="B744" s="7"/>
      <c r="C744" s="7"/>
      <c r="D744" s="207"/>
      <c r="E744" s="208"/>
      <c r="F744" s="208"/>
      <c r="G744" s="26"/>
      <c r="H744" s="26"/>
      <c r="I744" s="26"/>
      <c r="J744" s="269"/>
      <c r="K744" s="34"/>
    </row>
    <row r="745" spans="1:11" s="2" customFormat="1" ht="15.75">
      <c r="A745" s="85"/>
      <c r="B745" s="7"/>
      <c r="C745" s="7"/>
      <c r="D745" s="207"/>
      <c r="E745" s="208"/>
      <c r="F745" s="208"/>
      <c r="G745" s="26"/>
      <c r="H745" s="26"/>
      <c r="I745" s="26"/>
      <c r="J745" s="269"/>
      <c r="K745" s="34"/>
    </row>
    <row r="746" spans="1:11" s="2" customFormat="1" ht="15.75">
      <c r="A746" s="85"/>
      <c r="B746" s="7"/>
      <c r="C746" s="7"/>
      <c r="D746" s="7"/>
      <c r="E746" s="205"/>
      <c r="F746" s="205"/>
      <c r="G746" s="26"/>
      <c r="H746" s="26"/>
      <c r="I746" s="26"/>
      <c r="J746" s="269"/>
      <c r="K746" s="34"/>
    </row>
    <row r="747" spans="1:11" s="2" customFormat="1" ht="15.75">
      <c r="A747" s="85"/>
      <c r="B747" s="7"/>
      <c r="C747" s="7"/>
      <c r="D747" s="7"/>
      <c r="E747" s="205"/>
      <c r="F747" s="205"/>
      <c r="G747" s="26"/>
      <c r="H747" s="26"/>
      <c r="I747" s="26"/>
      <c r="J747" s="269"/>
      <c r="K747" s="34"/>
    </row>
    <row r="748" spans="1:11" s="13" customFormat="1" ht="15.75">
      <c r="A748" s="87"/>
      <c r="B748" s="59"/>
      <c r="C748" s="59"/>
      <c r="D748" s="59"/>
      <c r="E748" s="211"/>
      <c r="F748" s="211"/>
      <c r="G748" s="33"/>
      <c r="H748" s="33"/>
      <c r="I748" s="33"/>
      <c r="J748" s="260"/>
      <c r="K748" s="34"/>
    </row>
    <row r="749" spans="1:11" s="2" customFormat="1" ht="15.75">
      <c r="A749" s="85"/>
      <c r="B749" s="7"/>
      <c r="C749" s="7"/>
      <c r="D749" s="7"/>
      <c r="E749" s="205"/>
      <c r="F749" s="205"/>
      <c r="G749" s="35"/>
      <c r="H749" s="35"/>
      <c r="I749" s="35"/>
      <c r="J749" s="260"/>
      <c r="K749" s="34"/>
    </row>
    <row r="750" spans="1:11" s="2" customFormat="1" ht="15.75">
      <c r="A750" s="85"/>
      <c r="B750" s="7"/>
      <c r="C750" s="7"/>
      <c r="D750" s="7"/>
      <c r="E750" s="205"/>
      <c r="F750" s="205"/>
      <c r="G750" s="35"/>
      <c r="H750" s="35"/>
      <c r="I750" s="35"/>
      <c r="J750" s="260"/>
      <c r="K750" s="34"/>
    </row>
    <row r="751" spans="1:11" s="2" customFormat="1" ht="15.75">
      <c r="A751" s="85"/>
      <c r="B751" s="7"/>
      <c r="C751" s="7"/>
      <c r="D751" s="7"/>
      <c r="E751" s="205"/>
      <c r="F751" s="205"/>
      <c r="G751" s="36"/>
      <c r="H751" s="36"/>
      <c r="I751" s="36"/>
      <c r="J751" s="260"/>
      <c r="K751" s="34"/>
    </row>
    <row r="752" spans="1:11" s="2" customFormat="1" ht="15.75">
      <c r="A752" s="85"/>
      <c r="B752" s="7"/>
      <c r="C752" s="7"/>
      <c r="D752" s="7"/>
      <c r="E752" s="205"/>
      <c r="F752" s="205"/>
      <c r="G752" s="36"/>
      <c r="H752" s="36"/>
      <c r="I752" s="36"/>
      <c r="J752" s="260"/>
      <c r="K752" s="34"/>
    </row>
    <row r="753" spans="1:11" s="2" customFormat="1" ht="15.75">
      <c r="A753" s="85"/>
      <c r="B753" s="7"/>
      <c r="C753" s="7"/>
      <c r="D753" s="7"/>
      <c r="E753" s="205"/>
      <c r="F753" s="205"/>
      <c r="G753" s="36"/>
      <c r="H753" s="36"/>
      <c r="I753" s="36"/>
      <c r="J753" s="260"/>
      <c r="K753" s="34"/>
    </row>
    <row r="754" spans="1:11" s="2" customFormat="1" ht="15.75">
      <c r="A754" s="85"/>
      <c r="B754" s="7"/>
      <c r="C754" s="7"/>
      <c r="D754" s="7"/>
      <c r="E754" s="205"/>
      <c r="F754" s="205"/>
      <c r="G754" s="36"/>
      <c r="H754" s="36"/>
      <c r="I754" s="36"/>
      <c r="J754" s="260"/>
      <c r="K754" s="34"/>
    </row>
    <row r="755" spans="1:11" s="2" customFormat="1" ht="15.75">
      <c r="A755" s="85"/>
      <c r="B755" s="7"/>
      <c r="C755" s="7"/>
      <c r="D755" s="7"/>
      <c r="E755" s="205"/>
      <c r="F755" s="205"/>
      <c r="G755" s="35"/>
      <c r="H755" s="35"/>
      <c r="I755" s="35"/>
      <c r="J755" s="260"/>
      <c r="K755" s="34"/>
    </row>
    <row r="756" spans="1:11" s="2" customFormat="1" ht="15.75">
      <c r="A756" s="85"/>
      <c r="B756" s="7"/>
      <c r="C756" s="7"/>
      <c r="D756" s="7"/>
      <c r="E756" s="205"/>
      <c r="F756" s="205"/>
      <c r="G756" s="36"/>
      <c r="H756" s="36"/>
      <c r="I756" s="36"/>
      <c r="J756" s="260"/>
      <c r="K756" s="34"/>
    </row>
    <row r="757" spans="1:11" s="2" customFormat="1" ht="15.75">
      <c r="A757" s="85"/>
      <c r="B757" s="7"/>
      <c r="C757" s="7"/>
      <c r="D757" s="7"/>
      <c r="E757" s="205"/>
      <c r="F757" s="205"/>
      <c r="G757" s="36"/>
      <c r="H757" s="36"/>
      <c r="I757" s="36"/>
      <c r="J757" s="260"/>
      <c r="K757" s="34"/>
    </row>
    <row r="758" spans="1:11" s="2" customFormat="1" ht="15.75">
      <c r="A758" s="85"/>
      <c r="B758" s="7"/>
      <c r="C758" s="7"/>
      <c r="D758" s="7"/>
      <c r="E758" s="205"/>
      <c r="F758" s="205"/>
      <c r="G758" s="36"/>
      <c r="H758" s="36"/>
      <c r="I758" s="36"/>
      <c r="J758" s="260"/>
      <c r="K758" s="34"/>
    </row>
    <row r="759" spans="1:11" s="2" customFormat="1" ht="15.75">
      <c r="A759" s="85"/>
      <c r="B759" s="210"/>
      <c r="C759" s="59"/>
      <c r="D759" s="59"/>
      <c r="E759" s="59"/>
      <c r="F759" s="59"/>
      <c r="G759" s="33"/>
      <c r="H759" s="33"/>
      <c r="I759" s="33"/>
      <c r="J759" s="264"/>
      <c r="K759" s="34"/>
    </row>
    <row r="760" spans="1:11" ht="15.75">
      <c r="A760" s="85"/>
      <c r="B760" s="7"/>
      <c r="C760" s="7"/>
      <c r="D760" s="7"/>
      <c r="E760" s="7"/>
      <c r="F760" s="7"/>
      <c r="G760" s="35"/>
      <c r="H760" s="35"/>
      <c r="I760" s="35"/>
      <c r="J760" s="264"/>
      <c r="K760" s="34"/>
    </row>
    <row r="761" spans="1:11" ht="15.75">
      <c r="A761" s="85"/>
      <c r="B761" s="7"/>
      <c r="C761" s="7"/>
      <c r="D761" s="22"/>
      <c r="E761" s="22"/>
      <c r="F761" s="7"/>
      <c r="G761" s="36"/>
      <c r="H761" s="36"/>
      <c r="I761" s="36"/>
      <c r="J761" s="265"/>
      <c r="K761" s="34"/>
    </row>
    <row r="762" spans="1:11" ht="15.75">
      <c r="A762" s="85"/>
      <c r="B762" s="7"/>
      <c r="C762" s="7"/>
      <c r="D762" s="7"/>
      <c r="E762" s="7"/>
      <c r="F762" s="7"/>
      <c r="G762" s="36"/>
      <c r="H762" s="36"/>
      <c r="I762" s="36"/>
      <c r="J762" s="265"/>
      <c r="K762" s="34"/>
    </row>
    <row r="763" spans="1:11" ht="15.75">
      <c r="A763" s="85"/>
      <c r="B763" s="7"/>
      <c r="C763" s="7"/>
      <c r="D763" s="7"/>
      <c r="E763" s="7"/>
      <c r="F763" s="7"/>
      <c r="G763" s="36"/>
      <c r="H763" s="36"/>
      <c r="I763" s="36"/>
      <c r="J763" s="265"/>
      <c r="K763" s="34"/>
    </row>
    <row r="764" spans="1:11" ht="15.75">
      <c r="A764" s="85"/>
      <c r="B764" s="7"/>
      <c r="C764" s="7"/>
      <c r="D764" s="7"/>
      <c r="E764" s="7"/>
      <c r="F764" s="7"/>
      <c r="G764" s="42"/>
      <c r="H764" s="42"/>
      <c r="I764" s="42"/>
      <c r="J764" s="271"/>
      <c r="K764" s="34"/>
    </row>
    <row r="765" spans="1:11" ht="15.75">
      <c r="A765" s="85"/>
      <c r="B765" s="7"/>
      <c r="C765" s="7"/>
      <c r="D765" s="7"/>
      <c r="E765" s="7"/>
      <c r="F765" s="7"/>
      <c r="G765" s="42"/>
      <c r="H765" s="42"/>
      <c r="I765" s="42"/>
      <c r="J765" s="271"/>
      <c r="K765" s="34"/>
    </row>
    <row r="766" spans="1:11" ht="15.75">
      <c r="A766" s="85"/>
      <c r="B766" s="7"/>
      <c r="C766" s="7"/>
      <c r="D766" s="7"/>
      <c r="E766" s="7"/>
      <c r="F766" s="7"/>
      <c r="G766" s="36"/>
      <c r="H766" s="36"/>
      <c r="I766" s="36"/>
      <c r="J766" s="265"/>
      <c r="K766" s="34"/>
    </row>
    <row r="767" spans="1:11" ht="15.75">
      <c r="A767" s="85"/>
      <c r="B767" s="7"/>
      <c r="C767" s="7"/>
      <c r="D767" s="7"/>
      <c r="E767" s="7"/>
      <c r="F767" s="7"/>
      <c r="G767" s="36"/>
      <c r="H767" s="36"/>
      <c r="I767" s="36"/>
      <c r="J767" s="265"/>
      <c r="K767" s="34"/>
    </row>
    <row r="768" spans="1:11" ht="15.75">
      <c r="A768" s="85"/>
      <c r="B768" s="7"/>
      <c r="C768" s="7"/>
      <c r="D768" s="7"/>
      <c r="E768" s="7"/>
      <c r="F768" s="7"/>
      <c r="G768" s="36"/>
      <c r="H768" s="36"/>
      <c r="I768" s="36"/>
      <c r="J768" s="265"/>
      <c r="K768" s="34"/>
    </row>
    <row r="769" spans="1:11" ht="15.75">
      <c r="A769" s="85"/>
      <c r="B769" s="7"/>
      <c r="C769" s="7"/>
      <c r="D769" s="7"/>
      <c r="E769" s="7"/>
      <c r="F769" s="7"/>
      <c r="G769" s="36"/>
      <c r="H769" s="36"/>
      <c r="I769" s="36"/>
      <c r="J769" s="265"/>
      <c r="K769" s="34"/>
    </row>
    <row r="770" spans="1:11" ht="15.75">
      <c r="A770" s="85"/>
      <c r="B770" s="210"/>
      <c r="C770" s="59"/>
      <c r="D770" s="59"/>
      <c r="E770" s="59"/>
      <c r="F770" s="59"/>
      <c r="G770" s="33"/>
      <c r="H770" s="33"/>
      <c r="I770" s="33"/>
      <c r="J770" s="264"/>
      <c r="K770" s="34"/>
    </row>
    <row r="771" spans="1:11" ht="15.75">
      <c r="A771" s="85"/>
      <c r="B771" s="210"/>
      <c r="C771" s="7"/>
      <c r="D771" s="7"/>
      <c r="E771" s="205"/>
      <c r="F771" s="7"/>
      <c r="G771" s="35"/>
      <c r="H771" s="35"/>
      <c r="I771" s="35"/>
      <c r="J771" s="264"/>
      <c r="K771" s="34"/>
    </row>
    <row r="772" spans="1:11" ht="15.75">
      <c r="A772" s="85"/>
      <c r="B772" s="210"/>
      <c r="C772" s="7"/>
      <c r="D772" s="7"/>
      <c r="E772" s="205"/>
      <c r="F772" s="7"/>
      <c r="G772" s="36"/>
      <c r="H772" s="36"/>
      <c r="I772" s="36"/>
      <c r="J772" s="265"/>
      <c r="K772" s="34"/>
    </row>
    <row r="773" spans="1:11" ht="15.75">
      <c r="A773" s="85"/>
      <c r="B773" s="210"/>
      <c r="C773" s="7"/>
      <c r="D773" s="7"/>
      <c r="E773" s="205"/>
      <c r="F773" s="7"/>
      <c r="G773" s="36"/>
      <c r="H773" s="36"/>
      <c r="I773" s="36"/>
      <c r="J773" s="265"/>
      <c r="K773" s="34"/>
    </row>
    <row r="774" spans="1:11" ht="15.75">
      <c r="A774" s="85"/>
      <c r="B774" s="7"/>
      <c r="C774" s="7"/>
      <c r="D774" s="7"/>
      <c r="E774" s="7"/>
      <c r="F774" s="7"/>
      <c r="G774" s="35"/>
      <c r="H774" s="35"/>
      <c r="I774" s="35"/>
      <c r="J774" s="264"/>
      <c r="K774" s="34"/>
    </row>
    <row r="775" spans="1:11" ht="15.75">
      <c r="A775" s="85"/>
      <c r="B775" s="7"/>
      <c r="C775" s="7"/>
      <c r="D775" s="7"/>
      <c r="E775" s="7"/>
      <c r="F775" s="7"/>
      <c r="G775" s="35"/>
      <c r="H775" s="35"/>
      <c r="I775" s="35"/>
      <c r="J775" s="264"/>
      <c r="K775" s="34"/>
    </row>
    <row r="776" spans="1:11" ht="15.75">
      <c r="A776" s="85"/>
      <c r="B776" s="7"/>
      <c r="C776" s="7"/>
      <c r="D776" s="7"/>
      <c r="E776" s="7"/>
      <c r="F776" s="7"/>
      <c r="G776" s="36"/>
      <c r="H776" s="36"/>
      <c r="I776" s="36"/>
      <c r="J776" s="265"/>
      <c r="K776" s="34"/>
    </row>
    <row r="777" spans="1:11" ht="15.75">
      <c r="A777" s="85"/>
      <c r="B777" s="7"/>
      <c r="C777" s="7"/>
      <c r="D777" s="7"/>
      <c r="E777" s="207"/>
      <c r="F777" s="207"/>
      <c r="G777" s="42"/>
      <c r="H777" s="42"/>
      <c r="I777" s="42"/>
      <c r="J777" s="271"/>
      <c r="K777" s="34"/>
    </row>
    <row r="778" spans="1:11" ht="15.75">
      <c r="A778" s="85"/>
      <c r="B778" s="7"/>
      <c r="C778" s="7"/>
      <c r="D778" s="7"/>
      <c r="E778" s="7"/>
      <c r="F778" s="7"/>
      <c r="G778" s="36"/>
      <c r="H778" s="36"/>
      <c r="I778" s="36"/>
      <c r="J778" s="265"/>
      <c r="K778" s="34"/>
    </row>
    <row r="779" spans="1:11" s="13" customFormat="1" ht="15.75">
      <c r="A779" s="87"/>
      <c r="B779" s="59"/>
      <c r="C779" s="59"/>
      <c r="D779" s="59"/>
      <c r="E779" s="59"/>
      <c r="F779" s="59"/>
      <c r="G779" s="43"/>
      <c r="H779" s="43"/>
      <c r="I779" s="43"/>
      <c r="J779" s="265"/>
      <c r="K779" s="34"/>
    </row>
    <row r="780" spans="1:11" ht="15.75">
      <c r="A780" s="85"/>
      <c r="B780" s="7"/>
      <c r="C780" s="57"/>
      <c r="D780" s="57"/>
      <c r="E780" s="57"/>
      <c r="F780" s="23"/>
      <c r="G780" s="36"/>
      <c r="H780" s="36"/>
      <c r="I780" s="36"/>
      <c r="J780" s="265"/>
      <c r="K780" s="34"/>
    </row>
    <row r="781" spans="1:12" s="2" customFormat="1" ht="15.75">
      <c r="A781" s="85"/>
      <c r="B781" s="7"/>
      <c r="C781" s="7"/>
      <c r="D781" s="7"/>
      <c r="E781" s="7"/>
      <c r="F781" s="7"/>
      <c r="G781" s="35"/>
      <c r="H781" s="35"/>
      <c r="I781" s="35"/>
      <c r="J781" s="264"/>
      <c r="K781" s="34"/>
      <c r="L781" s="1"/>
    </row>
    <row r="782" spans="1:11" s="2" customFormat="1" ht="15.75">
      <c r="A782" s="85"/>
      <c r="B782" s="7"/>
      <c r="C782" s="7"/>
      <c r="D782" s="7"/>
      <c r="E782" s="205"/>
      <c r="F782" s="205"/>
      <c r="G782" s="31"/>
      <c r="H782" s="31"/>
      <c r="I782" s="31"/>
      <c r="J782" s="266"/>
      <c r="K782" s="34"/>
    </row>
    <row r="783" spans="1:11" s="2" customFormat="1" ht="15.75">
      <c r="A783" s="85"/>
      <c r="B783" s="7"/>
      <c r="C783" s="7"/>
      <c r="D783" s="7"/>
      <c r="E783" s="205"/>
      <c r="F783" s="205"/>
      <c r="G783" s="36"/>
      <c r="H783" s="36"/>
      <c r="I783" s="36"/>
      <c r="J783" s="266"/>
      <c r="K783" s="34"/>
    </row>
    <row r="784" spans="1:11" s="2" customFormat="1" ht="15.75">
      <c r="A784" s="85"/>
      <c r="B784" s="7"/>
      <c r="C784" s="7"/>
      <c r="D784" s="7"/>
      <c r="E784" s="205"/>
      <c r="F784" s="205"/>
      <c r="G784" s="36"/>
      <c r="H784" s="36"/>
      <c r="I784" s="36"/>
      <c r="J784" s="266"/>
      <c r="K784" s="34"/>
    </row>
    <row r="785" spans="1:12" s="2" customFormat="1" ht="15.75">
      <c r="A785" s="85"/>
      <c r="B785" s="7"/>
      <c r="C785" s="7"/>
      <c r="D785" s="7"/>
      <c r="E785" s="7"/>
      <c r="F785" s="7"/>
      <c r="G785" s="35"/>
      <c r="H785" s="35"/>
      <c r="I785" s="35"/>
      <c r="J785" s="264"/>
      <c r="K785" s="34"/>
      <c r="L785" s="1"/>
    </row>
    <row r="786" spans="1:12" s="2" customFormat="1" ht="15.75">
      <c r="A786" s="85"/>
      <c r="B786" s="7"/>
      <c r="C786" s="7"/>
      <c r="D786" s="7"/>
      <c r="E786" s="7"/>
      <c r="F786" s="7"/>
      <c r="G786" s="35"/>
      <c r="H786" s="35"/>
      <c r="I786" s="35"/>
      <c r="J786" s="264"/>
      <c r="K786" s="34"/>
      <c r="L786" s="1"/>
    </row>
    <row r="787" spans="1:12" s="2" customFormat="1" ht="15.75">
      <c r="A787" s="85"/>
      <c r="B787" s="7"/>
      <c r="C787" s="7"/>
      <c r="D787" s="7"/>
      <c r="E787" s="7"/>
      <c r="F787" s="7"/>
      <c r="G787" s="35"/>
      <c r="H787" s="35"/>
      <c r="I787" s="35"/>
      <c r="J787" s="264"/>
      <c r="K787" s="34"/>
      <c r="L787" s="1"/>
    </row>
    <row r="788" spans="1:12" s="2" customFormat="1" ht="15.75">
      <c r="A788" s="85"/>
      <c r="B788" s="7"/>
      <c r="C788" s="7"/>
      <c r="D788" s="7"/>
      <c r="E788" s="7"/>
      <c r="F788" s="7"/>
      <c r="G788" s="36"/>
      <c r="H788" s="36"/>
      <c r="I788" s="36"/>
      <c r="J788" s="265"/>
      <c r="K788" s="34"/>
      <c r="L788" s="1"/>
    </row>
    <row r="789" spans="1:12" s="2" customFormat="1" ht="15.75">
      <c r="A789" s="85"/>
      <c r="B789" s="7"/>
      <c r="C789" s="7"/>
      <c r="D789" s="7"/>
      <c r="E789" s="207"/>
      <c r="F789" s="207"/>
      <c r="G789" s="42"/>
      <c r="H789" s="42"/>
      <c r="I789" s="42"/>
      <c r="J789" s="271"/>
      <c r="K789" s="34"/>
      <c r="L789" s="1"/>
    </row>
    <row r="790" spans="1:12" s="2" customFormat="1" ht="15.75">
      <c r="A790" s="85"/>
      <c r="B790" s="7"/>
      <c r="C790" s="7"/>
      <c r="D790" s="7"/>
      <c r="E790" s="207"/>
      <c r="F790" s="207"/>
      <c r="G790" s="42"/>
      <c r="H790" s="42"/>
      <c r="I790" s="42"/>
      <c r="J790" s="271"/>
      <c r="K790" s="34"/>
      <c r="L790" s="1"/>
    </row>
    <row r="791" spans="1:12" s="2" customFormat="1" ht="15.75">
      <c r="A791" s="85"/>
      <c r="B791" s="7"/>
      <c r="C791" s="7"/>
      <c r="D791" s="7"/>
      <c r="E791" s="7"/>
      <c r="F791" s="7"/>
      <c r="G791" s="36"/>
      <c r="H791" s="36"/>
      <c r="I791" s="36"/>
      <c r="J791" s="265"/>
      <c r="K791" s="34"/>
      <c r="L791" s="1"/>
    </row>
    <row r="792" spans="1:12" s="2" customFormat="1" ht="18" customHeight="1">
      <c r="A792" s="85"/>
      <c r="B792" s="7"/>
      <c r="C792" s="23"/>
      <c r="D792" s="23"/>
      <c r="E792" s="23"/>
      <c r="F792" s="23"/>
      <c r="G792" s="36"/>
      <c r="H792" s="36"/>
      <c r="I792" s="36"/>
      <c r="J792" s="260"/>
      <c r="K792" s="34"/>
      <c r="L792" s="1"/>
    </row>
    <row r="793" spans="1:12" s="2" customFormat="1" ht="15.75">
      <c r="A793" s="85"/>
      <c r="B793" s="210"/>
      <c r="C793" s="59"/>
      <c r="D793" s="59"/>
      <c r="E793" s="59"/>
      <c r="F793" s="59"/>
      <c r="G793" s="33"/>
      <c r="H793" s="33"/>
      <c r="I793" s="33"/>
      <c r="J793" s="264"/>
      <c r="K793" s="34"/>
      <c r="L793" s="1"/>
    </row>
    <row r="794" spans="1:12" s="2" customFormat="1" ht="15.75">
      <c r="A794" s="85"/>
      <c r="B794" s="7"/>
      <c r="C794" s="7"/>
      <c r="D794" s="7"/>
      <c r="E794" s="7"/>
      <c r="F794" s="7"/>
      <c r="G794" s="35"/>
      <c r="H794" s="35"/>
      <c r="I794" s="35"/>
      <c r="J794" s="264"/>
      <c r="K794" s="34"/>
      <c r="L794" s="1"/>
    </row>
    <row r="795" spans="1:12" s="2" customFormat="1" ht="15.75">
      <c r="A795" s="85"/>
      <c r="B795" s="7"/>
      <c r="C795" s="7"/>
      <c r="D795" s="7"/>
      <c r="E795" s="7"/>
      <c r="F795" s="7"/>
      <c r="G795" s="36"/>
      <c r="H795" s="36"/>
      <c r="I795" s="36"/>
      <c r="J795" s="265"/>
      <c r="K795" s="34"/>
      <c r="L795" s="1"/>
    </row>
    <row r="796" spans="1:12" s="2" customFormat="1" ht="15.75">
      <c r="A796" s="85"/>
      <c r="B796" s="7"/>
      <c r="C796" s="7"/>
      <c r="D796" s="22"/>
      <c r="E796" s="22"/>
      <c r="F796" s="7"/>
      <c r="G796" s="36"/>
      <c r="H796" s="36"/>
      <c r="I796" s="36"/>
      <c r="J796" s="265"/>
      <c r="K796" s="34"/>
      <c r="L796" s="1"/>
    </row>
    <row r="797" spans="1:12" s="2" customFormat="1" ht="15.75">
      <c r="A797" s="85"/>
      <c r="B797" s="7"/>
      <c r="C797" s="7"/>
      <c r="D797" s="7"/>
      <c r="E797" s="7"/>
      <c r="F797" s="7"/>
      <c r="G797" s="36"/>
      <c r="H797" s="36"/>
      <c r="I797" s="36"/>
      <c r="J797" s="265"/>
      <c r="K797" s="34"/>
      <c r="L797" s="1"/>
    </row>
    <row r="798" spans="1:12" s="2" customFormat="1" ht="15.75">
      <c r="A798" s="85"/>
      <c r="B798" s="7"/>
      <c r="C798" s="7"/>
      <c r="D798" s="7"/>
      <c r="E798" s="7"/>
      <c r="F798" s="7"/>
      <c r="G798" s="36"/>
      <c r="H798" s="36"/>
      <c r="I798" s="36"/>
      <c r="J798" s="265"/>
      <c r="K798" s="34"/>
      <c r="L798" s="1"/>
    </row>
    <row r="799" spans="1:12" s="2" customFormat="1" ht="15.75">
      <c r="A799" s="85"/>
      <c r="B799" s="7"/>
      <c r="C799" s="85"/>
      <c r="D799" s="85"/>
      <c r="E799" s="7"/>
      <c r="F799" s="7"/>
      <c r="G799" s="35"/>
      <c r="H799" s="35"/>
      <c r="I799" s="35"/>
      <c r="J799" s="264"/>
      <c r="K799" s="34"/>
      <c r="L799" s="1"/>
    </row>
    <row r="800" spans="1:12" s="2" customFormat="1" ht="15.75">
      <c r="A800" s="85"/>
      <c r="B800" s="7"/>
      <c r="C800" s="85"/>
      <c r="D800" s="22"/>
      <c r="E800" s="22"/>
      <c r="F800" s="7"/>
      <c r="G800" s="35"/>
      <c r="H800" s="35"/>
      <c r="I800" s="35"/>
      <c r="J800" s="264"/>
      <c r="K800" s="34"/>
      <c r="L800" s="1"/>
    </row>
    <row r="801" spans="1:12" s="2" customFormat="1" ht="15.75">
      <c r="A801" s="85"/>
      <c r="B801" s="7"/>
      <c r="C801" s="7"/>
      <c r="D801" s="7"/>
      <c r="E801" s="7"/>
      <c r="F801" s="7"/>
      <c r="G801" s="35"/>
      <c r="H801" s="35"/>
      <c r="I801" s="35"/>
      <c r="J801" s="264"/>
      <c r="K801" s="34"/>
      <c r="L801" s="1"/>
    </row>
    <row r="802" spans="1:12" s="2" customFormat="1" ht="15.75">
      <c r="A802" s="85"/>
      <c r="B802" s="7"/>
      <c r="C802" s="7"/>
      <c r="D802" s="7"/>
      <c r="E802" s="7"/>
      <c r="F802" s="7"/>
      <c r="G802" s="35"/>
      <c r="H802" s="35"/>
      <c r="I802" s="35"/>
      <c r="J802" s="264"/>
      <c r="K802" s="34"/>
      <c r="L802" s="1"/>
    </row>
    <row r="803" spans="1:12" s="2" customFormat="1" ht="15.75">
      <c r="A803" s="85"/>
      <c r="B803" s="7"/>
      <c r="C803" s="7"/>
      <c r="D803" s="7"/>
      <c r="E803" s="7"/>
      <c r="F803" s="7"/>
      <c r="G803" s="35"/>
      <c r="H803" s="35"/>
      <c r="I803" s="35"/>
      <c r="J803" s="264"/>
      <c r="K803" s="34"/>
      <c r="L803" s="1"/>
    </row>
    <row r="804" spans="1:12" s="2" customFormat="1" ht="15.75">
      <c r="A804" s="85"/>
      <c r="B804" s="7"/>
      <c r="C804" s="7"/>
      <c r="D804" s="7"/>
      <c r="E804" s="208"/>
      <c r="F804" s="208"/>
      <c r="G804" s="36"/>
      <c r="H804" s="36"/>
      <c r="I804" s="36"/>
      <c r="J804" s="265"/>
      <c r="K804" s="34"/>
      <c r="L804" s="1"/>
    </row>
    <row r="805" spans="1:12" s="2" customFormat="1" ht="15.75">
      <c r="A805" s="85"/>
      <c r="B805" s="7"/>
      <c r="C805" s="7"/>
      <c r="D805" s="7"/>
      <c r="E805" s="208"/>
      <c r="F805" s="208"/>
      <c r="G805" s="36"/>
      <c r="H805" s="36"/>
      <c r="I805" s="36"/>
      <c r="J805" s="265"/>
      <c r="K805" s="34"/>
      <c r="L805" s="1"/>
    </row>
    <row r="806" spans="1:12" s="2" customFormat="1" ht="15.75">
      <c r="A806" s="85"/>
      <c r="B806" s="7"/>
      <c r="C806" s="7"/>
      <c r="D806" s="7"/>
      <c r="E806" s="208"/>
      <c r="F806" s="208"/>
      <c r="G806" s="36"/>
      <c r="H806" s="36"/>
      <c r="I806" s="36"/>
      <c r="J806" s="265"/>
      <c r="K806" s="34"/>
      <c r="L806" s="1"/>
    </row>
    <row r="807" spans="1:12" s="2" customFormat="1" ht="15.75">
      <c r="A807" s="85"/>
      <c r="B807" s="7"/>
      <c r="C807" s="7"/>
      <c r="D807" s="7"/>
      <c r="E807" s="208"/>
      <c r="F807" s="208"/>
      <c r="G807" s="36"/>
      <c r="H807" s="36"/>
      <c r="I807" s="36"/>
      <c r="J807" s="265"/>
      <c r="K807" s="34"/>
      <c r="L807" s="1"/>
    </row>
    <row r="808" spans="1:12" s="2" customFormat="1" ht="15.75">
      <c r="A808" s="85"/>
      <c r="B808" s="7"/>
      <c r="C808" s="7"/>
      <c r="D808" s="7"/>
      <c r="E808" s="7"/>
      <c r="F808" s="7"/>
      <c r="G808" s="35"/>
      <c r="H808" s="35"/>
      <c r="I808" s="35"/>
      <c r="J808" s="264"/>
      <c r="K808" s="34"/>
      <c r="L808" s="1"/>
    </row>
    <row r="809" spans="1:12" s="2" customFormat="1" ht="15.75">
      <c r="A809" s="85"/>
      <c r="B809" s="7"/>
      <c r="C809" s="7"/>
      <c r="D809" s="7"/>
      <c r="E809" s="7"/>
      <c r="F809" s="7"/>
      <c r="G809" s="35"/>
      <c r="H809" s="35"/>
      <c r="I809" s="35"/>
      <c r="J809" s="264"/>
      <c r="K809" s="34"/>
      <c r="L809" s="1"/>
    </row>
    <row r="810" spans="1:12" s="2" customFormat="1" ht="15.75">
      <c r="A810" s="85"/>
      <c r="B810" s="7"/>
      <c r="C810" s="7"/>
      <c r="D810" s="7"/>
      <c r="E810" s="208"/>
      <c r="F810" s="208"/>
      <c r="G810" s="36"/>
      <c r="H810" s="36"/>
      <c r="I810" s="36"/>
      <c r="J810" s="265"/>
      <c r="K810" s="34"/>
      <c r="L810" s="1"/>
    </row>
    <row r="811" spans="1:12" s="2" customFormat="1" ht="15.75">
      <c r="A811" s="85"/>
      <c r="B811" s="7"/>
      <c r="C811" s="7"/>
      <c r="D811" s="7"/>
      <c r="E811" s="208"/>
      <c r="F811" s="208"/>
      <c r="G811" s="36"/>
      <c r="H811" s="36"/>
      <c r="I811" s="36"/>
      <c r="J811" s="265"/>
      <c r="K811" s="34"/>
      <c r="L811" s="1"/>
    </row>
    <row r="812" spans="1:12" s="2" customFormat="1" ht="15.75">
      <c r="A812" s="85"/>
      <c r="B812" s="7"/>
      <c r="C812" s="7"/>
      <c r="D812" s="208"/>
      <c r="E812" s="207"/>
      <c r="F812" s="207"/>
      <c r="G812" s="36"/>
      <c r="H812" s="36"/>
      <c r="I812" s="36"/>
      <c r="J812" s="265"/>
      <c r="K812" s="34"/>
      <c r="L812" s="1"/>
    </row>
    <row r="813" spans="1:12" s="2" customFormat="1" ht="15.75">
      <c r="A813" s="85"/>
      <c r="B813" s="7"/>
      <c r="C813" s="7"/>
      <c r="D813" s="208"/>
      <c r="E813" s="207"/>
      <c r="F813" s="207"/>
      <c r="G813" s="36"/>
      <c r="H813" s="36"/>
      <c r="I813" s="36"/>
      <c r="J813" s="265"/>
      <c r="K813" s="34"/>
      <c r="L813" s="1"/>
    </row>
    <row r="814" spans="1:12" s="2" customFormat="1" ht="15.75">
      <c r="A814" s="85"/>
      <c r="B814" s="7"/>
      <c r="C814" s="7"/>
      <c r="D814" s="207"/>
      <c r="E814" s="208"/>
      <c r="F814" s="208"/>
      <c r="G814" s="35"/>
      <c r="H814" s="35"/>
      <c r="I814" s="35"/>
      <c r="J814" s="264"/>
      <c r="K814" s="34"/>
      <c r="L814" s="1"/>
    </row>
    <row r="815" spans="1:12" s="2" customFormat="1" ht="15.75">
      <c r="A815" s="85"/>
      <c r="B815" s="7"/>
      <c r="C815" s="7"/>
      <c r="D815" s="207"/>
      <c r="E815" s="208"/>
      <c r="F815" s="208"/>
      <c r="G815" s="36"/>
      <c r="H815" s="36"/>
      <c r="I815" s="36"/>
      <c r="J815" s="265"/>
      <c r="K815" s="34"/>
      <c r="L815" s="1"/>
    </row>
    <row r="816" spans="1:12" s="2" customFormat="1" ht="15.75">
      <c r="A816" s="85"/>
      <c r="B816" s="7"/>
      <c r="C816" s="7"/>
      <c r="D816" s="207"/>
      <c r="E816" s="208"/>
      <c r="F816" s="208"/>
      <c r="G816" s="36"/>
      <c r="H816" s="36"/>
      <c r="I816" s="36"/>
      <c r="J816" s="265"/>
      <c r="K816" s="34"/>
      <c r="L816" s="1"/>
    </row>
    <row r="817" spans="1:11" s="13" customFormat="1" ht="15.75">
      <c r="A817" s="87"/>
      <c r="B817" s="59"/>
      <c r="C817" s="59"/>
      <c r="D817" s="59"/>
      <c r="E817" s="59"/>
      <c r="F817" s="59"/>
      <c r="G817" s="33"/>
      <c r="H817" s="33"/>
      <c r="I817" s="33"/>
      <c r="J817" s="260"/>
      <c r="K817" s="34"/>
    </row>
    <row r="818" spans="1:12" s="2" customFormat="1" ht="15.75">
      <c r="A818" s="85"/>
      <c r="B818" s="7"/>
      <c r="C818" s="7"/>
      <c r="D818" s="7"/>
      <c r="E818" s="7"/>
      <c r="F818" s="7"/>
      <c r="G818" s="36"/>
      <c r="H818" s="36"/>
      <c r="I818" s="36"/>
      <c r="J818" s="260"/>
      <c r="K818" s="34"/>
      <c r="L818" s="1"/>
    </row>
    <row r="819" spans="1:12" s="2" customFormat="1" ht="15.75">
      <c r="A819" s="85"/>
      <c r="B819" s="7"/>
      <c r="C819" s="7"/>
      <c r="D819" s="7"/>
      <c r="E819" s="7"/>
      <c r="F819" s="7"/>
      <c r="G819" s="36"/>
      <c r="H819" s="36"/>
      <c r="I819" s="36"/>
      <c r="J819" s="260"/>
      <c r="K819" s="34"/>
      <c r="L819" s="1"/>
    </row>
    <row r="820" spans="1:11" s="13" customFormat="1" ht="15.75">
      <c r="A820" s="87"/>
      <c r="B820" s="59"/>
      <c r="C820" s="59"/>
      <c r="D820" s="59"/>
      <c r="E820" s="59"/>
      <c r="F820" s="59"/>
      <c r="G820" s="33"/>
      <c r="H820" s="33"/>
      <c r="I820" s="33"/>
      <c r="J820" s="260"/>
      <c r="K820" s="34"/>
    </row>
    <row r="821" spans="1:12" s="2" customFormat="1" ht="15.75">
      <c r="A821" s="85"/>
      <c r="B821" s="7"/>
      <c r="C821" s="7"/>
      <c r="D821" s="7"/>
      <c r="E821" s="7"/>
      <c r="F821" s="7"/>
      <c r="G821" s="36"/>
      <c r="H821" s="36"/>
      <c r="I821" s="36"/>
      <c r="J821" s="260"/>
      <c r="K821" s="34"/>
      <c r="L821" s="1"/>
    </row>
    <row r="822" spans="1:12" s="2" customFormat="1" ht="15.75">
      <c r="A822" s="85"/>
      <c r="B822" s="7"/>
      <c r="C822" s="7"/>
      <c r="D822" s="7"/>
      <c r="E822" s="7"/>
      <c r="F822" s="7"/>
      <c r="G822" s="36"/>
      <c r="H822" s="36"/>
      <c r="I822" s="36"/>
      <c r="J822" s="260"/>
      <c r="K822" s="34"/>
      <c r="L822" s="1"/>
    </row>
    <row r="823" spans="1:12" s="2" customFormat="1" ht="15.75">
      <c r="A823" s="85"/>
      <c r="B823" s="210"/>
      <c r="C823" s="7"/>
      <c r="D823" s="7"/>
      <c r="E823" s="7"/>
      <c r="F823" s="7"/>
      <c r="G823" s="33"/>
      <c r="H823" s="33"/>
      <c r="I823" s="33"/>
      <c r="J823" s="264"/>
      <c r="K823" s="34"/>
      <c r="L823" s="1"/>
    </row>
    <row r="824" spans="1:12" s="2" customFormat="1" ht="15.75">
      <c r="A824" s="85"/>
      <c r="B824" s="7"/>
      <c r="C824" s="7"/>
      <c r="D824" s="7"/>
      <c r="E824" s="7"/>
      <c r="F824" s="7"/>
      <c r="G824" s="36"/>
      <c r="H824" s="36"/>
      <c r="I824" s="36"/>
      <c r="J824" s="260"/>
      <c r="K824" s="34"/>
      <c r="L824" s="1"/>
    </row>
    <row r="825" spans="1:12" s="2" customFormat="1" ht="15.75">
      <c r="A825" s="85"/>
      <c r="B825" s="7"/>
      <c r="C825" s="7"/>
      <c r="D825" s="7"/>
      <c r="E825" s="7"/>
      <c r="F825" s="7"/>
      <c r="G825" s="36"/>
      <c r="H825" s="36"/>
      <c r="I825" s="36"/>
      <c r="J825" s="260"/>
      <c r="K825" s="34"/>
      <c r="L825" s="1"/>
    </row>
    <row r="826" spans="1:11" s="13" customFormat="1" ht="23.25" customHeight="1">
      <c r="A826" s="87"/>
      <c r="B826" s="59"/>
      <c r="C826" s="59"/>
      <c r="D826" s="59"/>
      <c r="E826" s="59"/>
      <c r="F826" s="59"/>
      <c r="G826" s="43"/>
      <c r="H826" s="43"/>
      <c r="I826" s="43"/>
      <c r="J826" s="265"/>
      <c r="K826" s="34"/>
    </row>
    <row r="827" spans="1:12" s="2" customFormat="1" ht="15.75">
      <c r="A827" s="85"/>
      <c r="B827" s="7"/>
      <c r="C827" s="7"/>
      <c r="D827" s="7"/>
      <c r="E827" s="7"/>
      <c r="F827" s="7"/>
      <c r="G827" s="36"/>
      <c r="H827" s="36"/>
      <c r="I827" s="36"/>
      <c r="J827" s="265"/>
      <c r="K827" s="34"/>
      <c r="L827" s="1"/>
    </row>
    <row r="828" spans="1:12" s="2" customFormat="1" ht="15.75">
      <c r="A828" s="85"/>
      <c r="B828" s="7"/>
      <c r="C828" s="7"/>
      <c r="D828" s="7"/>
      <c r="E828" s="7"/>
      <c r="F828" s="7"/>
      <c r="G828" s="36"/>
      <c r="H828" s="36"/>
      <c r="I828" s="36"/>
      <c r="J828" s="260"/>
      <c r="K828" s="34"/>
      <c r="L828" s="1"/>
    </row>
    <row r="829" spans="1:11" s="13" customFormat="1" ht="23.25" customHeight="1">
      <c r="A829" s="87"/>
      <c r="B829" s="59"/>
      <c r="C829" s="59"/>
      <c r="D829" s="59"/>
      <c r="E829" s="59"/>
      <c r="F829" s="59"/>
      <c r="G829" s="43"/>
      <c r="H829" s="43"/>
      <c r="I829" s="43"/>
      <c r="J829" s="265"/>
      <c r="K829" s="34"/>
    </row>
    <row r="830" spans="1:12" s="2" customFormat="1" ht="15.75">
      <c r="A830" s="85"/>
      <c r="B830" s="7"/>
      <c r="C830" s="7"/>
      <c r="D830" s="7"/>
      <c r="E830" s="7"/>
      <c r="F830" s="7"/>
      <c r="G830" s="36"/>
      <c r="H830" s="36"/>
      <c r="I830" s="36"/>
      <c r="J830" s="265"/>
      <c r="K830" s="34"/>
      <c r="L830" s="1"/>
    </row>
    <row r="831" spans="1:11" s="13" customFormat="1" ht="27" customHeight="1">
      <c r="A831" s="87"/>
      <c r="B831" s="59"/>
      <c r="C831" s="59"/>
      <c r="D831" s="59"/>
      <c r="E831" s="59"/>
      <c r="F831" s="59"/>
      <c r="G831" s="43"/>
      <c r="H831" s="43"/>
      <c r="I831" s="43"/>
      <c r="J831" s="265"/>
      <c r="K831" s="34"/>
    </row>
    <row r="832" spans="1:12" s="2" customFormat="1" ht="15.75">
      <c r="A832" s="85"/>
      <c r="B832" s="7"/>
      <c r="C832" s="7"/>
      <c r="D832" s="7"/>
      <c r="E832" s="7"/>
      <c r="F832" s="7"/>
      <c r="G832" s="36"/>
      <c r="H832" s="36"/>
      <c r="I832" s="36"/>
      <c r="J832" s="265"/>
      <c r="K832" s="34"/>
      <c r="L832" s="1"/>
    </row>
    <row r="833" spans="1:12" s="2" customFormat="1" ht="30" customHeight="1">
      <c r="A833" s="85"/>
      <c r="B833" s="210"/>
      <c r="C833" s="59"/>
      <c r="D833" s="59"/>
      <c r="E833" s="59"/>
      <c r="F833" s="59"/>
      <c r="G833" s="33"/>
      <c r="H833" s="33"/>
      <c r="I833" s="33"/>
      <c r="J833" s="264"/>
      <c r="K833" s="34"/>
      <c r="L833" s="1"/>
    </row>
    <row r="834" spans="1:12" s="2" customFormat="1" ht="15.75">
      <c r="A834" s="85"/>
      <c r="B834" s="7"/>
      <c r="C834" s="7"/>
      <c r="D834" s="7"/>
      <c r="E834" s="7"/>
      <c r="F834" s="7"/>
      <c r="G834" s="36"/>
      <c r="H834" s="36"/>
      <c r="I834" s="36"/>
      <c r="J834" s="265"/>
      <c r="K834" s="34"/>
      <c r="L834" s="1"/>
    </row>
    <row r="835" spans="1:11" s="13" customFormat="1" ht="30.75" customHeight="1">
      <c r="A835" s="87"/>
      <c r="B835" s="59"/>
      <c r="C835" s="59"/>
      <c r="D835" s="59"/>
      <c r="E835" s="59"/>
      <c r="F835" s="59"/>
      <c r="G835" s="33"/>
      <c r="H835" s="33"/>
      <c r="I835" s="33"/>
      <c r="J835" s="264"/>
      <c r="K835" s="34"/>
    </row>
    <row r="836" spans="1:11" s="13" customFormat="1" ht="15.75">
      <c r="A836" s="87"/>
      <c r="B836" s="59"/>
      <c r="C836" s="7"/>
      <c r="D836" s="7"/>
      <c r="E836" s="7"/>
      <c r="F836" s="7"/>
      <c r="G836" s="36"/>
      <c r="H836" s="36"/>
      <c r="I836" s="36"/>
      <c r="J836" s="265"/>
      <c r="K836" s="34"/>
    </row>
    <row r="837" spans="1:12" s="2" customFormat="1" ht="15.75">
      <c r="A837" s="85"/>
      <c r="B837" s="7"/>
      <c r="C837" s="7"/>
      <c r="D837" s="7"/>
      <c r="E837" s="7"/>
      <c r="F837" s="7"/>
      <c r="G837" s="36"/>
      <c r="H837" s="36"/>
      <c r="I837" s="36"/>
      <c r="J837" s="265"/>
      <c r="K837" s="34"/>
      <c r="L837" s="1"/>
    </row>
    <row r="838" spans="1:11" s="13" customFormat="1" ht="30.75" customHeight="1">
      <c r="A838" s="87"/>
      <c r="B838" s="59"/>
      <c r="C838" s="59"/>
      <c r="D838" s="59"/>
      <c r="E838" s="59"/>
      <c r="F838" s="59"/>
      <c r="G838" s="43"/>
      <c r="H838" s="43"/>
      <c r="I838" s="43"/>
      <c r="J838" s="265"/>
      <c r="K838" s="34"/>
    </row>
    <row r="839" spans="1:12" s="2" customFormat="1" ht="15.75">
      <c r="A839" s="85"/>
      <c r="B839" s="7"/>
      <c r="C839" s="7"/>
      <c r="D839" s="7"/>
      <c r="E839" s="7"/>
      <c r="F839" s="7"/>
      <c r="G839" s="36"/>
      <c r="H839" s="36"/>
      <c r="I839" s="36"/>
      <c r="J839" s="265"/>
      <c r="K839" s="34"/>
      <c r="L839" s="1"/>
    </row>
    <row r="840" spans="1:12" s="2" customFormat="1" ht="30" customHeight="1">
      <c r="A840" s="85"/>
      <c r="B840" s="210"/>
      <c r="C840" s="59"/>
      <c r="D840" s="59"/>
      <c r="E840" s="59"/>
      <c r="F840" s="59"/>
      <c r="G840" s="33"/>
      <c r="H840" s="33"/>
      <c r="I840" s="33"/>
      <c r="J840" s="260"/>
      <c r="K840" s="34"/>
      <c r="L840" s="1"/>
    </row>
    <row r="841" spans="1:12" s="2" customFormat="1" ht="15.75">
      <c r="A841" s="85"/>
      <c r="B841" s="7"/>
      <c r="C841" s="7"/>
      <c r="D841" s="7"/>
      <c r="E841" s="7"/>
      <c r="F841" s="7"/>
      <c r="G841" s="35"/>
      <c r="H841" s="35"/>
      <c r="I841" s="35"/>
      <c r="J841" s="260"/>
      <c r="K841" s="34"/>
      <c r="L841" s="1"/>
    </row>
    <row r="842" spans="1:12" s="2" customFormat="1" ht="15.75">
      <c r="A842" s="85"/>
      <c r="B842" s="7"/>
      <c r="C842" s="7"/>
      <c r="D842" s="7"/>
      <c r="E842" s="7"/>
      <c r="F842" s="7"/>
      <c r="G842" s="35"/>
      <c r="H842" s="35"/>
      <c r="I842" s="35"/>
      <c r="J842" s="260"/>
      <c r="K842" s="34"/>
      <c r="L842" s="1"/>
    </row>
    <row r="843" spans="1:12" s="2" customFormat="1" ht="15.75">
      <c r="A843" s="85"/>
      <c r="B843" s="7"/>
      <c r="C843" s="7"/>
      <c r="D843" s="7"/>
      <c r="E843" s="7"/>
      <c r="F843" s="7"/>
      <c r="G843" s="36"/>
      <c r="H843" s="36"/>
      <c r="I843" s="36"/>
      <c r="J843" s="260"/>
      <c r="K843" s="34"/>
      <c r="L843" s="1"/>
    </row>
    <row r="844" spans="1:12" s="2" customFormat="1" ht="15.75">
      <c r="A844" s="85"/>
      <c r="B844" s="7"/>
      <c r="C844" s="7"/>
      <c r="D844" s="7"/>
      <c r="E844" s="7"/>
      <c r="F844" s="7"/>
      <c r="G844" s="36"/>
      <c r="H844" s="36"/>
      <c r="I844" s="36"/>
      <c r="J844" s="260"/>
      <c r="K844" s="34"/>
      <c r="L844" s="1"/>
    </row>
    <row r="845" spans="1:11" s="13" customFormat="1" ht="29.25" customHeight="1">
      <c r="A845" s="87"/>
      <c r="B845" s="59"/>
      <c r="C845" s="59"/>
      <c r="D845" s="59"/>
      <c r="E845" s="59"/>
      <c r="F845" s="59"/>
      <c r="G845" s="43"/>
      <c r="H845" s="43"/>
      <c r="I845" s="43"/>
      <c r="J845" s="265"/>
      <c r="K845" s="34"/>
    </row>
    <row r="846" spans="1:12" s="2" customFormat="1" ht="15.75">
      <c r="A846" s="85"/>
      <c r="B846" s="7"/>
      <c r="C846" s="7"/>
      <c r="D846" s="7"/>
      <c r="E846" s="7"/>
      <c r="F846" s="7"/>
      <c r="G846" s="36"/>
      <c r="H846" s="36"/>
      <c r="I846" s="36"/>
      <c r="J846" s="265"/>
      <c r="K846" s="34"/>
      <c r="L846" s="1"/>
    </row>
    <row r="847" spans="1:12" s="2" customFormat="1" ht="15.75">
      <c r="A847" s="85"/>
      <c r="B847" s="7"/>
      <c r="C847" s="7"/>
      <c r="D847" s="7"/>
      <c r="E847" s="7"/>
      <c r="F847" s="7"/>
      <c r="G847" s="36"/>
      <c r="H847" s="36"/>
      <c r="I847" s="36"/>
      <c r="J847" s="260"/>
      <c r="K847" s="34"/>
      <c r="L847" s="1"/>
    </row>
    <row r="848" spans="1:11" s="13" customFormat="1" ht="33" customHeight="1">
      <c r="A848" s="87"/>
      <c r="B848" s="59"/>
      <c r="C848" s="59"/>
      <c r="D848" s="59"/>
      <c r="E848" s="59"/>
      <c r="F848" s="59"/>
      <c r="G848" s="33"/>
      <c r="H848" s="33"/>
      <c r="I848" s="33"/>
      <c r="J848" s="264"/>
      <c r="K848" s="34"/>
    </row>
    <row r="849" spans="1:12" s="2" customFormat="1" ht="16.5" customHeight="1">
      <c r="A849" s="85"/>
      <c r="B849" s="7"/>
      <c r="C849" s="7"/>
      <c r="D849" s="7"/>
      <c r="E849" s="7"/>
      <c r="F849" s="7"/>
      <c r="G849" s="35"/>
      <c r="H849" s="35"/>
      <c r="I849" s="35"/>
      <c r="J849" s="264"/>
      <c r="K849" s="34"/>
      <c r="L849" s="1"/>
    </row>
    <row r="850" spans="1:12" s="2" customFormat="1" ht="16.5" customHeight="1">
      <c r="A850" s="85"/>
      <c r="B850" s="7"/>
      <c r="C850" s="7"/>
      <c r="D850" s="7"/>
      <c r="E850" s="7"/>
      <c r="F850" s="7"/>
      <c r="G850" s="35"/>
      <c r="H850" s="35"/>
      <c r="I850" s="35"/>
      <c r="J850" s="264"/>
      <c r="K850" s="34"/>
      <c r="L850" s="1"/>
    </row>
    <row r="851" spans="1:12" s="2" customFormat="1" ht="16.5" customHeight="1">
      <c r="A851" s="85"/>
      <c r="B851" s="7"/>
      <c r="C851" s="7"/>
      <c r="D851" s="7"/>
      <c r="E851" s="7"/>
      <c r="F851" s="7"/>
      <c r="G851" s="36"/>
      <c r="H851" s="36"/>
      <c r="I851" s="36"/>
      <c r="J851" s="265"/>
      <c r="K851" s="34"/>
      <c r="L851" s="1"/>
    </row>
    <row r="852" spans="1:12" s="2" customFormat="1" ht="16.5" customHeight="1">
      <c r="A852" s="85"/>
      <c r="B852" s="7"/>
      <c r="C852" s="7"/>
      <c r="D852" s="7"/>
      <c r="E852" s="7"/>
      <c r="F852" s="7"/>
      <c r="G852" s="36"/>
      <c r="H852" s="36"/>
      <c r="I852" s="36"/>
      <c r="J852" s="265"/>
      <c r="K852" s="34"/>
      <c r="L852" s="1"/>
    </row>
    <row r="853" spans="1:12" s="2" customFormat="1" ht="16.5" customHeight="1">
      <c r="A853" s="85"/>
      <c r="B853" s="7"/>
      <c r="C853" s="7"/>
      <c r="D853" s="7"/>
      <c r="E853" s="7"/>
      <c r="F853" s="7"/>
      <c r="G853" s="36"/>
      <c r="H853" s="36"/>
      <c r="I853" s="36"/>
      <c r="J853" s="265"/>
      <c r="K853" s="34"/>
      <c r="L853" s="1"/>
    </row>
    <row r="854" spans="1:12" s="2" customFormat="1" ht="16.5" customHeight="1">
      <c r="A854" s="85"/>
      <c r="B854" s="7"/>
      <c r="C854" s="7"/>
      <c r="D854" s="7"/>
      <c r="E854" s="7"/>
      <c r="F854" s="7"/>
      <c r="G854" s="35"/>
      <c r="H854" s="35"/>
      <c r="I854" s="35"/>
      <c r="J854" s="264"/>
      <c r="K854" s="34"/>
      <c r="L854" s="1"/>
    </row>
    <row r="855" spans="1:12" s="2" customFormat="1" ht="16.5" customHeight="1">
      <c r="A855" s="85"/>
      <c r="B855" s="7"/>
      <c r="C855" s="7"/>
      <c r="D855" s="7"/>
      <c r="E855" s="7"/>
      <c r="F855" s="7"/>
      <c r="G855" s="36"/>
      <c r="H855" s="36"/>
      <c r="I855" s="36"/>
      <c r="J855" s="265"/>
      <c r="K855" s="34"/>
      <c r="L855" s="1"/>
    </row>
    <row r="856" spans="1:12" s="2" customFormat="1" ht="16.5" customHeight="1">
      <c r="A856" s="85"/>
      <c r="B856" s="7"/>
      <c r="C856" s="7"/>
      <c r="D856" s="7"/>
      <c r="E856" s="7"/>
      <c r="F856" s="7"/>
      <c r="G856" s="36"/>
      <c r="H856" s="36"/>
      <c r="I856" s="36"/>
      <c r="J856" s="265"/>
      <c r="K856" s="34"/>
      <c r="L856" s="1"/>
    </row>
    <row r="857" spans="1:12" s="2" customFormat="1" ht="16.5" customHeight="1">
      <c r="A857" s="85"/>
      <c r="B857" s="7"/>
      <c r="C857" s="7"/>
      <c r="D857" s="7"/>
      <c r="E857" s="7"/>
      <c r="F857" s="7"/>
      <c r="G857" s="36"/>
      <c r="H857" s="36"/>
      <c r="I857" s="36"/>
      <c r="J857" s="265"/>
      <c r="K857" s="34"/>
      <c r="L857" s="1"/>
    </row>
    <row r="858" spans="1:12" s="2" customFormat="1" ht="16.5" customHeight="1">
      <c r="A858" s="85"/>
      <c r="B858" s="7"/>
      <c r="C858" s="7"/>
      <c r="D858" s="7"/>
      <c r="E858" s="7"/>
      <c r="F858" s="7"/>
      <c r="G858" s="36"/>
      <c r="H858" s="36"/>
      <c r="I858" s="36"/>
      <c r="J858" s="265"/>
      <c r="K858" s="34"/>
      <c r="L858" s="1"/>
    </row>
    <row r="859" spans="1:11" s="13" customFormat="1" ht="30.75" customHeight="1">
      <c r="A859" s="87"/>
      <c r="B859" s="59"/>
      <c r="C859" s="59"/>
      <c r="D859" s="59"/>
      <c r="E859" s="59"/>
      <c r="F859" s="59"/>
      <c r="G859" s="33"/>
      <c r="H859" s="33"/>
      <c r="I859" s="33"/>
      <c r="J859" s="264"/>
      <c r="K859" s="34"/>
    </row>
    <row r="860" spans="1:11" s="13" customFormat="1" ht="15.75">
      <c r="A860" s="87"/>
      <c r="B860" s="59"/>
      <c r="C860" s="7"/>
      <c r="D860" s="7"/>
      <c r="E860" s="205"/>
      <c r="F860" s="205"/>
      <c r="G860" s="35"/>
      <c r="H860" s="35"/>
      <c r="I860" s="35"/>
      <c r="J860" s="264"/>
      <c r="K860" s="34"/>
    </row>
    <row r="861" spans="1:11" s="13" customFormat="1" ht="15.75">
      <c r="A861" s="87"/>
      <c r="B861" s="59"/>
      <c r="C861" s="7"/>
      <c r="D861" s="7"/>
      <c r="E861" s="85"/>
      <c r="F861" s="85"/>
      <c r="G861" s="35"/>
      <c r="H861" s="35"/>
      <c r="I861" s="35"/>
      <c r="J861" s="264"/>
      <c r="K861" s="34"/>
    </row>
    <row r="862" spans="1:11" s="13" customFormat="1" ht="15.75">
      <c r="A862" s="87"/>
      <c r="B862" s="59"/>
      <c r="C862" s="7"/>
      <c r="D862" s="7"/>
      <c r="E862" s="85"/>
      <c r="F862" s="85"/>
      <c r="G862" s="35"/>
      <c r="H862" s="35"/>
      <c r="I862" s="35"/>
      <c r="J862" s="264"/>
      <c r="K862" s="34"/>
    </row>
    <row r="863" spans="1:12" s="2" customFormat="1" ht="15.75">
      <c r="A863" s="85"/>
      <c r="B863" s="7"/>
      <c r="C863" s="310"/>
      <c r="D863" s="310"/>
      <c r="E863" s="310"/>
      <c r="F863" s="7"/>
      <c r="G863" s="36"/>
      <c r="H863" s="36"/>
      <c r="I863" s="36"/>
      <c r="J863" s="265"/>
      <c r="K863" s="34"/>
      <c r="L863" s="1"/>
    </row>
    <row r="864" spans="1:12" s="2" customFormat="1" ht="15.75">
      <c r="A864" s="85"/>
      <c r="B864" s="7"/>
      <c r="C864" s="7"/>
      <c r="D864" s="314"/>
      <c r="E864" s="314"/>
      <c r="F864" s="23"/>
      <c r="G864" s="36"/>
      <c r="H864" s="36"/>
      <c r="I864" s="36"/>
      <c r="J864" s="265"/>
      <c r="K864" s="34"/>
      <c r="L864" s="1"/>
    </row>
    <row r="865" spans="1:12" s="2" customFormat="1" ht="18" customHeight="1">
      <c r="A865" s="85"/>
      <c r="B865" s="7"/>
      <c r="C865" s="7"/>
      <c r="D865" s="7"/>
      <c r="E865" s="7"/>
      <c r="F865" s="7"/>
      <c r="G865" s="35"/>
      <c r="H865" s="35"/>
      <c r="I865" s="35"/>
      <c r="J865" s="264"/>
      <c r="K865" s="34"/>
      <c r="L865" s="1"/>
    </row>
    <row r="866" spans="1:12" s="2" customFormat="1" ht="18" customHeight="1">
      <c r="A866" s="85"/>
      <c r="B866" s="7"/>
      <c r="C866" s="7"/>
      <c r="D866" s="310"/>
      <c r="E866" s="310"/>
      <c r="F866" s="7"/>
      <c r="G866" s="35"/>
      <c r="H866" s="35"/>
      <c r="I866" s="35"/>
      <c r="J866" s="264"/>
      <c r="K866" s="34"/>
      <c r="L866" s="1"/>
    </row>
    <row r="867" spans="1:12" s="2" customFormat="1" ht="15.75" customHeight="1">
      <c r="A867" s="85"/>
      <c r="B867" s="7"/>
      <c r="C867" s="7"/>
      <c r="D867" s="7"/>
      <c r="E867" s="7"/>
      <c r="F867" s="7"/>
      <c r="G867" s="35"/>
      <c r="H867" s="35"/>
      <c r="I867" s="35"/>
      <c r="J867" s="264"/>
      <c r="K867" s="34"/>
      <c r="L867" s="1"/>
    </row>
    <row r="868" spans="1:12" s="2" customFormat="1" ht="15.75" customHeight="1">
      <c r="A868" s="85"/>
      <c r="B868" s="7"/>
      <c r="C868" s="7"/>
      <c r="D868" s="7"/>
      <c r="E868" s="7"/>
      <c r="F868" s="7"/>
      <c r="G868" s="36"/>
      <c r="H868" s="36"/>
      <c r="I868" s="36"/>
      <c r="J868" s="265"/>
      <c r="K868" s="34"/>
      <c r="L868" s="1"/>
    </row>
    <row r="869" spans="1:12" s="2" customFormat="1" ht="15.75" customHeight="1">
      <c r="A869" s="85"/>
      <c r="B869" s="7"/>
      <c r="C869" s="7"/>
      <c r="D869" s="7"/>
      <c r="E869" s="7"/>
      <c r="F869" s="7"/>
      <c r="G869" s="36"/>
      <c r="H869" s="36"/>
      <c r="I869" s="36"/>
      <c r="J869" s="265"/>
      <c r="K869" s="34"/>
      <c r="L869" s="1"/>
    </row>
    <row r="870" spans="1:12" s="2" customFormat="1" ht="15.75" customHeight="1">
      <c r="A870" s="85"/>
      <c r="B870" s="7"/>
      <c r="C870" s="7"/>
      <c r="D870" s="7"/>
      <c r="E870" s="7"/>
      <c r="F870" s="7"/>
      <c r="G870" s="36"/>
      <c r="H870" s="36"/>
      <c r="I870" s="36"/>
      <c r="J870" s="265"/>
      <c r="K870" s="34"/>
      <c r="L870" s="1"/>
    </row>
    <row r="871" spans="1:12" s="2" customFormat="1" ht="15.75" customHeight="1">
      <c r="A871" s="85"/>
      <c r="B871" s="7"/>
      <c r="C871" s="7"/>
      <c r="D871" s="7"/>
      <c r="E871" s="7"/>
      <c r="F871" s="7"/>
      <c r="G871" s="36"/>
      <c r="H871" s="36"/>
      <c r="I871" s="36"/>
      <c r="J871" s="265"/>
      <c r="K871" s="34"/>
      <c r="L871" s="1"/>
    </row>
    <row r="872" spans="1:12" s="2" customFormat="1" ht="15.75" customHeight="1">
      <c r="A872" s="85"/>
      <c r="B872" s="7"/>
      <c r="C872" s="7"/>
      <c r="D872" s="7"/>
      <c r="E872" s="7"/>
      <c r="F872" s="7"/>
      <c r="G872" s="36"/>
      <c r="H872" s="36"/>
      <c r="I872" s="36"/>
      <c r="J872" s="265"/>
      <c r="K872" s="34"/>
      <c r="L872" s="1"/>
    </row>
    <row r="873" spans="1:12" s="2" customFormat="1" ht="15.75" customHeight="1">
      <c r="A873" s="85"/>
      <c r="B873" s="7"/>
      <c r="C873" s="7"/>
      <c r="D873" s="7"/>
      <c r="E873" s="7"/>
      <c r="F873" s="7"/>
      <c r="G873" s="36"/>
      <c r="H873" s="36"/>
      <c r="I873" s="36"/>
      <c r="J873" s="265"/>
      <c r="K873" s="34"/>
      <c r="L873" s="1"/>
    </row>
    <row r="874" spans="1:12" s="2" customFormat="1" ht="15.75" customHeight="1">
      <c r="A874" s="85"/>
      <c r="B874" s="7"/>
      <c r="C874" s="7"/>
      <c r="D874" s="7"/>
      <c r="E874" s="7"/>
      <c r="F874" s="7"/>
      <c r="G874" s="35"/>
      <c r="H874" s="35"/>
      <c r="I874" s="35"/>
      <c r="J874" s="264"/>
      <c r="K874" s="34"/>
      <c r="L874" s="1"/>
    </row>
    <row r="875" spans="1:12" s="2" customFormat="1" ht="15.75" customHeight="1">
      <c r="A875" s="85"/>
      <c r="B875" s="7"/>
      <c r="C875" s="7"/>
      <c r="D875" s="7"/>
      <c r="E875" s="7"/>
      <c r="F875" s="7"/>
      <c r="G875" s="35"/>
      <c r="H875" s="35"/>
      <c r="I875" s="35"/>
      <c r="J875" s="264"/>
      <c r="K875" s="34"/>
      <c r="L875" s="1"/>
    </row>
    <row r="876" spans="1:12" s="2" customFormat="1" ht="15.75" customHeight="1">
      <c r="A876" s="85"/>
      <c r="B876" s="7"/>
      <c r="C876" s="7"/>
      <c r="D876" s="7"/>
      <c r="E876" s="7"/>
      <c r="F876" s="7"/>
      <c r="G876" s="36"/>
      <c r="H876" s="36"/>
      <c r="I876" s="36"/>
      <c r="J876" s="265"/>
      <c r="K876" s="34"/>
      <c r="L876" s="1"/>
    </row>
    <row r="877" spans="1:12" s="2" customFormat="1" ht="15.75" customHeight="1">
      <c r="A877" s="85"/>
      <c r="B877" s="7"/>
      <c r="C877" s="7"/>
      <c r="D877" s="7"/>
      <c r="E877" s="7"/>
      <c r="F877" s="7"/>
      <c r="G877" s="36"/>
      <c r="H877" s="36"/>
      <c r="I877" s="36"/>
      <c r="J877" s="265"/>
      <c r="K877" s="34"/>
      <c r="L877" s="1"/>
    </row>
    <row r="878" spans="1:12" s="2" customFormat="1" ht="15.75">
      <c r="A878" s="85"/>
      <c r="B878" s="7"/>
      <c r="C878" s="7"/>
      <c r="D878" s="207"/>
      <c r="E878" s="208"/>
      <c r="F878" s="208"/>
      <c r="G878" s="35"/>
      <c r="H878" s="35"/>
      <c r="I878" s="35"/>
      <c r="J878" s="264"/>
      <c r="K878" s="34"/>
      <c r="L878" s="1"/>
    </row>
    <row r="879" spans="1:12" s="2" customFormat="1" ht="15.75">
      <c r="A879" s="85"/>
      <c r="B879" s="7"/>
      <c r="C879" s="7"/>
      <c r="D879" s="207"/>
      <c r="E879" s="208"/>
      <c r="F879" s="208"/>
      <c r="G879" s="36"/>
      <c r="H879" s="36"/>
      <c r="I879" s="36"/>
      <c r="J879" s="265"/>
      <c r="K879" s="34"/>
      <c r="L879" s="1"/>
    </row>
    <row r="880" spans="1:12" s="2" customFormat="1" ht="15.75" customHeight="1">
      <c r="A880" s="85"/>
      <c r="B880" s="7"/>
      <c r="C880" s="7"/>
      <c r="D880" s="7"/>
      <c r="E880" s="7"/>
      <c r="F880" s="7"/>
      <c r="G880" s="36"/>
      <c r="H880" s="36"/>
      <c r="I880" s="36"/>
      <c r="J880" s="265"/>
      <c r="K880" s="34"/>
      <c r="L880" s="1"/>
    </row>
    <row r="881" spans="1:12" s="2" customFormat="1" ht="16.5" customHeight="1">
      <c r="A881" s="85"/>
      <c r="B881" s="7"/>
      <c r="C881" s="7"/>
      <c r="D881" s="7"/>
      <c r="E881" s="7"/>
      <c r="F881" s="7"/>
      <c r="G881" s="36"/>
      <c r="H881" s="36"/>
      <c r="I881" s="36"/>
      <c r="J881" s="260"/>
      <c r="K881" s="34"/>
      <c r="L881" s="1"/>
    </row>
    <row r="882" spans="1:12" s="2" customFormat="1" ht="16.5" customHeight="1">
      <c r="A882" s="87"/>
      <c r="B882" s="59"/>
      <c r="C882" s="59"/>
      <c r="D882" s="59"/>
      <c r="E882" s="59"/>
      <c r="F882" s="59"/>
      <c r="G882" s="33"/>
      <c r="H882" s="33"/>
      <c r="I882" s="33"/>
      <c r="J882" s="264"/>
      <c r="K882" s="34"/>
      <c r="L882" s="1"/>
    </row>
    <row r="883" spans="1:12" s="2" customFormat="1" ht="16.5" customHeight="1">
      <c r="A883" s="85"/>
      <c r="B883" s="7"/>
      <c r="C883" s="7"/>
      <c r="D883" s="7"/>
      <c r="E883" s="7"/>
      <c r="F883" s="7"/>
      <c r="G883" s="36"/>
      <c r="H883" s="36"/>
      <c r="I883" s="36"/>
      <c r="J883" s="265"/>
      <c r="K883" s="34"/>
      <c r="L883" s="1"/>
    </row>
    <row r="884" spans="1:12" s="2" customFormat="1" ht="30" customHeight="1">
      <c r="A884" s="85"/>
      <c r="B884" s="7"/>
      <c r="C884" s="7"/>
      <c r="D884" s="314"/>
      <c r="E884" s="314"/>
      <c r="F884" s="23"/>
      <c r="G884" s="36"/>
      <c r="H884" s="36"/>
      <c r="I884" s="36"/>
      <c r="J884" s="260"/>
      <c r="K884" s="34"/>
      <c r="L884" s="1"/>
    </row>
    <row r="885" spans="1:12" s="2" customFormat="1" ht="14.25" customHeight="1">
      <c r="A885" s="85"/>
      <c r="B885" s="7"/>
      <c r="C885" s="7"/>
      <c r="D885" s="314"/>
      <c r="E885" s="314"/>
      <c r="F885" s="23"/>
      <c r="G885" s="36"/>
      <c r="H885" s="36"/>
      <c r="I885" s="36"/>
      <c r="J885" s="260"/>
      <c r="K885" s="34"/>
      <c r="L885" s="1"/>
    </row>
    <row r="886" spans="1:12" s="2" customFormat="1" ht="16.5" customHeight="1">
      <c r="A886" s="85"/>
      <c r="B886" s="7"/>
      <c r="C886" s="7"/>
      <c r="D886" s="7"/>
      <c r="E886" s="7"/>
      <c r="F886" s="7"/>
      <c r="G886" s="35"/>
      <c r="H886" s="35"/>
      <c r="I886" s="35"/>
      <c r="J886" s="264"/>
      <c r="K886" s="34"/>
      <c r="L886" s="1"/>
    </row>
    <row r="887" spans="1:12" s="2" customFormat="1" ht="16.5" customHeight="1">
      <c r="A887" s="85"/>
      <c r="B887" s="7"/>
      <c r="C887" s="7"/>
      <c r="D887" s="7"/>
      <c r="E887" s="7"/>
      <c r="F887" s="7"/>
      <c r="G887" s="35"/>
      <c r="H887" s="35"/>
      <c r="I887" s="35"/>
      <c r="J887" s="260"/>
      <c r="K887" s="34"/>
      <c r="L887" s="1"/>
    </row>
    <row r="888" spans="1:12" s="2" customFormat="1" ht="15.75">
      <c r="A888" s="85"/>
      <c r="B888" s="7"/>
      <c r="C888" s="7"/>
      <c r="D888" s="7"/>
      <c r="E888" s="7"/>
      <c r="F888" s="7"/>
      <c r="G888" s="35"/>
      <c r="H888" s="35"/>
      <c r="I888" s="35"/>
      <c r="J888" s="264"/>
      <c r="K888" s="34"/>
      <c r="L888" s="1"/>
    </row>
    <row r="889" spans="1:12" s="2" customFormat="1" ht="15.75">
      <c r="A889" s="85"/>
      <c r="B889" s="7"/>
      <c r="C889" s="7"/>
      <c r="D889" s="7"/>
      <c r="E889" s="7"/>
      <c r="F889" s="7"/>
      <c r="G889" s="35"/>
      <c r="H889" s="35"/>
      <c r="I889" s="35"/>
      <c r="J889" s="264"/>
      <c r="K889" s="34"/>
      <c r="L889" s="1"/>
    </row>
    <row r="890" spans="1:12" s="2" customFormat="1" ht="15.75">
      <c r="A890" s="85"/>
      <c r="B890" s="7"/>
      <c r="C890" s="7"/>
      <c r="D890" s="7"/>
      <c r="E890" s="7"/>
      <c r="F890" s="7"/>
      <c r="G890" s="35"/>
      <c r="H890" s="35"/>
      <c r="I890" s="35"/>
      <c r="J890" s="264"/>
      <c r="K890" s="34"/>
      <c r="L890" s="1"/>
    </row>
    <row r="891" spans="1:12" s="2" customFormat="1" ht="16.5" customHeight="1">
      <c r="A891" s="85"/>
      <c r="B891" s="7"/>
      <c r="C891" s="7"/>
      <c r="D891" s="7"/>
      <c r="E891" s="7"/>
      <c r="F891" s="7"/>
      <c r="G891" s="36"/>
      <c r="H891" s="36"/>
      <c r="I891" s="36"/>
      <c r="J891" s="260"/>
      <c r="K891" s="34"/>
      <c r="L891" s="1"/>
    </row>
    <row r="892" spans="1:12" s="2" customFormat="1" ht="16.5" customHeight="1">
      <c r="A892" s="85"/>
      <c r="B892" s="7"/>
      <c r="C892" s="7"/>
      <c r="D892" s="7"/>
      <c r="E892" s="7"/>
      <c r="F892" s="7"/>
      <c r="G892" s="36"/>
      <c r="H892" s="36"/>
      <c r="I892" s="36"/>
      <c r="J892" s="260"/>
      <c r="K892" s="34"/>
      <c r="L892" s="1"/>
    </row>
    <row r="893" spans="1:12" s="2" customFormat="1" ht="16.5" customHeight="1">
      <c r="A893" s="85"/>
      <c r="B893" s="7"/>
      <c r="C893" s="7"/>
      <c r="D893" s="7"/>
      <c r="E893" s="7"/>
      <c r="F893" s="7"/>
      <c r="G893" s="36"/>
      <c r="H893" s="36"/>
      <c r="I893" s="36"/>
      <c r="J893" s="260"/>
      <c r="K893" s="34"/>
      <c r="L893" s="1"/>
    </row>
    <row r="894" spans="1:12" s="2" customFormat="1" ht="15.75" customHeight="1">
      <c r="A894" s="85"/>
      <c r="B894" s="59"/>
      <c r="C894" s="59"/>
      <c r="D894" s="59"/>
      <c r="E894" s="59"/>
      <c r="F894" s="59"/>
      <c r="G894" s="43"/>
      <c r="H894" s="43"/>
      <c r="I894" s="43"/>
      <c r="J894" s="265"/>
      <c r="K894" s="34"/>
      <c r="L894" s="1"/>
    </row>
    <row r="895" spans="1:12" s="2" customFormat="1" ht="16.5" customHeight="1">
      <c r="A895" s="85"/>
      <c r="B895" s="7"/>
      <c r="C895" s="7"/>
      <c r="D895" s="7"/>
      <c r="E895" s="7"/>
      <c r="F895" s="7"/>
      <c r="G895" s="36"/>
      <c r="H895" s="36"/>
      <c r="I895" s="36"/>
      <c r="J895" s="265"/>
      <c r="K895" s="34"/>
      <c r="L895" s="1"/>
    </row>
    <row r="896" spans="1:12" s="2" customFormat="1" ht="30" customHeight="1">
      <c r="A896" s="85"/>
      <c r="B896" s="59"/>
      <c r="C896" s="59"/>
      <c r="D896" s="59"/>
      <c r="E896" s="59"/>
      <c r="F896" s="59"/>
      <c r="G896" s="33"/>
      <c r="H896" s="33"/>
      <c r="I896" s="33"/>
      <c r="J896" s="264"/>
      <c r="K896" s="45"/>
      <c r="L896" s="1"/>
    </row>
    <row r="897" spans="1:12" s="2" customFormat="1" ht="15.75">
      <c r="A897" s="85"/>
      <c r="B897" s="7"/>
      <c r="C897" s="86"/>
      <c r="D897" s="86"/>
      <c r="E897" s="86"/>
      <c r="F897" s="86"/>
      <c r="G897" s="21"/>
      <c r="H897" s="21"/>
      <c r="I897" s="21"/>
      <c r="J897" s="260"/>
      <c r="K897" s="32"/>
      <c r="L897" s="1"/>
    </row>
    <row r="898" spans="1:11" s="27" customFormat="1" ht="15.75">
      <c r="A898" s="87"/>
      <c r="B898" s="59"/>
      <c r="C898" s="59"/>
      <c r="D898" s="59"/>
      <c r="E898" s="59"/>
      <c r="F898" s="59"/>
      <c r="G898" s="28"/>
      <c r="H898" s="28"/>
      <c r="I898" s="28"/>
      <c r="J898" s="272"/>
      <c r="K898" s="46"/>
    </row>
    <row r="899" spans="1:11" s="27" customFormat="1" ht="15.75">
      <c r="A899" s="87"/>
      <c r="B899" s="59"/>
      <c r="C899" s="59"/>
      <c r="D899" s="59"/>
      <c r="E899" s="59"/>
      <c r="F899" s="59"/>
      <c r="G899" s="47"/>
      <c r="H899" s="47"/>
      <c r="I899" s="47"/>
      <c r="J899" s="260"/>
      <c r="K899" s="46"/>
    </row>
    <row r="900" spans="1:8" ht="15.75">
      <c r="A900" s="85"/>
      <c r="B900" s="7"/>
      <c r="C900" s="7"/>
      <c r="D900" s="7"/>
      <c r="E900" s="7"/>
      <c r="F900" s="7"/>
      <c r="G900" s="31"/>
      <c r="H900" s="31"/>
    </row>
  </sheetData>
  <sheetProtection selectLockedCells="1" selectUnlockedCells="1"/>
  <mergeCells count="13">
    <mergeCell ref="D864:E864"/>
    <mergeCell ref="D866:E866"/>
    <mergeCell ref="D884:E884"/>
    <mergeCell ref="D885:E885"/>
    <mergeCell ref="C863:E863"/>
    <mergeCell ref="F6:F7"/>
    <mergeCell ref="A6:E7"/>
    <mergeCell ref="D663:E663"/>
    <mergeCell ref="D721:E721"/>
    <mergeCell ref="A1:G1"/>
    <mergeCell ref="A2:F2"/>
    <mergeCell ref="A3:F3"/>
    <mergeCell ref="A4:F4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46" r:id="rId1"/>
  <headerFooter alignWithMargins="0">
    <oddFooter>&amp;C&amp;P. oldal, összesen: &amp;N</oddFooter>
  </headerFooter>
  <rowBreaks count="8" manualBreakCount="8">
    <brk id="91" max="9" man="1"/>
    <brk id="181" max="9" man="1"/>
    <brk id="260" max="9" man="1"/>
    <brk id="344" max="9" man="1"/>
    <brk id="422" max="9" man="1"/>
    <brk id="481" max="9" man="1"/>
    <brk id="708" max="9" man="1"/>
    <brk id="76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89.8515625" style="125" bestFit="1" customWidth="1"/>
    <col min="2" max="3" width="11.8515625" style="125" customWidth="1"/>
    <col min="4" max="4" width="11.00390625" style="125" customWidth="1"/>
    <col min="5" max="5" width="13.421875" style="125" customWidth="1"/>
    <col min="6" max="16384" width="9.140625" style="125" customWidth="1"/>
  </cols>
  <sheetData>
    <row r="1" spans="1:7" ht="15.75">
      <c r="A1" s="308" t="s">
        <v>459</v>
      </c>
      <c r="B1" s="308"/>
      <c r="C1" s="308"/>
      <c r="D1" s="308"/>
      <c r="E1" s="308"/>
      <c r="F1" s="308"/>
      <c r="G1" s="308"/>
    </row>
    <row r="2" spans="1:5" ht="15.75">
      <c r="A2" s="315" t="s">
        <v>335</v>
      </c>
      <c r="B2" s="315"/>
      <c r="C2" s="315"/>
      <c r="D2" s="315"/>
      <c r="E2" s="315"/>
    </row>
    <row r="3" spans="1:5" ht="15.75">
      <c r="A3" s="315" t="s">
        <v>294</v>
      </c>
      <c r="B3" s="315"/>
      <c r="C3" s="315"/>
      <c r="D3" s="315"/>
      <c r="E3" s="315"/>
    </row>
    <row r="4" spans="1:5" s="128" customFormat="1" ht="29.25" customHeight="1">
      <c r="A4" s="126" t="s">
        <v>287</v>
      </c>
      <c r="B4" s="127" t="s">
        <v>288</v>
      </c>
      <c r="C4" s="127" t="s">
        <v>289</v>
      </c>
      <c r="D4" s="127" t="s">
        <v>290</v>
      </c>
      <c r="E4" s="127" t="s">
        <v>291</v>
      </c>
    </row>
    <row r="5" spans="1:6" ht="15.75">
      <c r="A5" s="133" t="s">
        <v>30</v>
      </c>
      <c r="B5" s="129">
        <v>26578</v>
      </c>
      <c r="C5" s="129">
        <v>2797</v>
      </c>
      <c r="D5" s="129">
        <v>0</v>
      </c>
      <c r="E5" s="129">
        <f aca="true" t="shared" si="0" ref="E5:E25">SUM(B5:D5)</f>
        <v>29375</v>
      </c>
      <c r="F5" s="129"/>
    </row>
    <row r="6" spans="1:6" ht="15.75">
      <c r="A6" s="5" t="s">
        <v>219</v>
      </c>
      <c r="B6" s="129">
        <v>17545</v>
      </c>
      <c r="C6" s="129">
        <v>600</v>
      </c>
      <c r="D6" s="129">
        <v>0</v>
      </c>
      <c r="E6" s="129">
        <f t="shared" si="0"/>
        <v>18145</v>
      </c>
      <c r="F6" s="129"/>
    </row>
    <row r="7" spans="1:6" ht="15.75">
      <c r="A7" s="5" t="s">
        <v>334</v>
      </c>
      <c r="B7" s="129">
        <v>0</v>
      </c>
      <c r="C7" s="129">
        <v>0</v>
      </c>
      <c r="D7" s="129">
        <v>0</v>
      </c>
      <c r="E7" s="129">
        <f t="shared" si="0"/>
        <v>0</v>
      </c>
      <c r="F7" s="129"/>
    </row>
    <row r="8" spans="1:6" ht="15.75">
      <c r="A8" s="5" t="s">
        <v>222</v>
      </c>
      <c r="B8" s="129">
        <v>444</v>
      </c>
      <c r="C8" s="129"/>
      <c r="D8" s="129">
        <v>0</v>
      </c>
      <c r="E8" s="129">
        <f t="shared" si="0"/>
        <v>444</v>
      </c>
      <c r="F8" s="129"/>
    </row>
    <row r="9" spans="1:6" ht="15.75">
      <c r="A9" s="5" t="s">
        <v>223</v>
      </c>
      <c r="B9" s="129">
        <v>369</v>
      </c>
      <c r="C9" s="129">
        <v>0</v>
      </c>
      <c r="D9" s="129">
        <v>0</v>
      </c>
      <c r="E9" s="129">
        <f t="shared" si="0"/>
        <v>369</v>
      </c>
      <c r="F9" s="129"/>
    </row>
    <row r="10" spans="1:6" ht="15.75">
      <c r="A10" s="5" t="s">
        <v>224</v>
      </c>
      <c r="B10" s="129">
        <v>4206</v>
      </c>
      <c r="C10" s="129">
        <v>0</v>
      </c>
      <c r="D10" s="129">
        <v>0</v>
      </c>
      <c r="E10" s="129">
        <f t="shared" si="0"/>
        <v>4206</v>
      </c>
      <c r="F10" s="129"/>
    </row>
    <row r="11" spans="1:6" ht="15.75">
      <c r="A11" s="5" t="s">
        <v>225</v>
      </c>
      <c r="B11" s="129">
        <v>315</v>
      </c>
      <c r="C11" s="129">
        <v>0</v>
      </c>
      <c r="D11" s="129">
        <v>0</v>
      </c>
      <c r="E11" s="129">
        <f t="shared" si="0"/>
        <v>315</v>
      </c>
      <c r="F11" s="129"/>
    </row>
    <row r="12" spans="1:6" ht="15.75">
      <c r="A12" s="5" t="s">
        <v>227</v>
      </c>
      <c r="B12" s="129">
        <v>5545</v>
      </c>
      <c r="C12" s="129">
        <v>0</v>
      </c>
      <c r="D12" s="129">
        <v>0</v>
      </c>
      <c r="E12" s="129">
        <f t="shared" si="0"/>
        <v>5545</v>
      </c>
      <c r="F12" s="129"/>
    </row>
    <row r="13" spans="1:6" ht="15.75">
      <c r="A13" s="5" t="s">
        <v>283</v>
      </c>
      <c r="B13" s="129">
        <v>0</v>
      </c>
      <c r="C13" s="129">
        <v>0</v>
      </c>
      <c r="D13" s="129">
        <v>45</v>
      </c>
      <c r="E13" s="129">
        <f t="shared" si="0"/>
        <v>45</v>
      </c>
      <c r="F13" s="129"/>
    </row>
    <row r="14" spans="1:6" ht="15.75">
      <c r="A14" s="5" t="s">
        <v>284</v>
      </c>
      <c r="B14" s="129">
        <v>0</v>
      </c>
      <c r="C14" s="129">
        <v>0</v>
      </c>
      <c r="D14" s="129">
        <v>397</v>
      </c>
      <c r="E14" s="129">
        <f t="shared" si="0"/>
        <v>397</v>
      </c>
      <c r="F14" s="129"/>
    </row>
    <row r="15" spans="1:6" ht="15.75">
      <c r="A15" s="5" t="s">
        <v>229</v>
      </c>
      <c r="B15" s="129">
        <v>0</v>
      </c>
      <c r="C15" s="129">
        <v>1729</v>
      </c>
      <c r="D15" s="129">
        <v>609</v>
      </c>
      <c r="E15" s="129">
        <f t="shared" si="0"/>
        <v>2338</v>
      </c>
      <c r="F15" s="129"/>
    </row>
    <row r="16" spans="1:6" ht="15.75">
      <c r="A16" s="5" t="s">
        <v>233</v>
      </c>
      <c r="B16" s="129">
        <v>0</v>
      </c>
      <c r="C16" s="129">
        <v>7653</v>
      </c>
      <c r="D16" s="129">
        <v>0</v>
      </c>
      <c r="E16" s="129">
        <f t="shared" si="0"/>
        <v>7653</v>
      </c>
      <c r="F16" s="129"/>
    </row>
    <row r="17" spans="1:6" ht="15.75">
      <c r="A17" s="5" t="s">
        <v>398</v>
      </c>
      <c r="B17" s="129">
        <v>0</v>
      </c>
      <c r="C17" s="129">
        <v>439</v>
      </c>
      <c r="D17" s="129">
        <v>0</v>
      </c>
      <c r="E17" s="129">
        <f t="shared" si="0"/>
        <v>439</v>
      </c>
      <c r="F17" s="129"/>
    </row>
    <row r="18" spans="1:6" ht="15.75">
      <c r="A18" s="5" t="s">
        <v>234</v>
      </c>
      <c r="B18" s="129">
        <v>0</v>
      </c>
      <c r="C18" s="129">
        <v>3662</v>
      </c>
      <c r="D18" s="129">
        <v>0</v>
      </c>
      <c r="E18" s="129">
        <f t="shared" si="0"/>
        <v>3662</v>
      </c>
      <c r="F18" s="129"/>
    </row>
    <row r="19" spans="1:6" ht="15.75">
      <c r="A19" s="5" t="s">
        <v>406</v>
      </c>
      <c r="B19" s="129">
        <v>0</v>
      </c>
      <c r="C19" s="129">
        <v>3028</v>
      </c>
      <c r="D19" s="129">
        <v>0</v>
      </c>
      <c r="E19" s="129">
        <f t="shared" si="0"/>
        <v>3028</v>
      </c>
      <c r="F19" s="129"/>
    </row>
    <row r="20" spans="1:6" ht="15.75">
      <c r="A20" s="5" t="s">
        <v>411</v>
      </c>
      <c r="B20" s="129">
        <v>0</v>
      </c>
      <c r="C20" s="129">
        <v>31068</v>
      </c>
      <c r="D20" s="129">
        <v>0</v>
      </c>
      <c r="E20" s="129">
        <f t="shared" si="0"/>
        <v>31068</v>
      </c>
      <c r="F20" s="129"/>
    </row>
    <row r="21" spans="1:6" ht="15.75">
      <c r="A21" s="5" t="s">
        <v>412</v>
      </c>
      <c r="B21" s="129">
        <v>3355</v>
      </c>
      <c r="C21" s="129">
        <v>0</v>
      </c>
      <c r="D21" s="129">
        <v>0</v>
      </c>
      <c r="E21" s="129">
        <f t="shared" si="0"/>
        <v>3355</v>
      </c>
      <c r="F21" s="129"/>
    </row>
    <row r="22" spans="1:6" ht="15.75">
      <c r="A22" s="5" t="s">
        <v>235</v>
      </c>
      <c r="B22" s="129">
        <v>2218</v>
      </c>
      <c r="C22" s="129">
        <v>0</v>
      </c>
      <c r="D22" s="129">
        <v>0</v>
      </c>
      <c r="E22" s="129">
        <f t="shared" si="0"/>
        <v>2218</v>
      </c>
      <c r="F22" s="129"/>
    </row>
    <row r="23" spans="1:6" ht="15.75">
      <c r="A23" s="5" t="s">
        <v>264</v>
      </c>
      <c r="B23" s="130">
        <v>4101</v>
      </c>
      <c r="C23" s="130">
        <v>0</v>
      </c>
      <c r="D23" s="130">
        <v>0</v>
      </c>
      <c r="E23" s="129">
        <f t="shared" si="0"/>
        <v>4101</v>
      </c>
      <c r="F23" s="129"/>
    </row>
    <row r="24" spans="1:6" ht="15.75">
      <c r="A24" s="133" t="s">
        <v>236</v>
      </c>
      <c r="B24" s="130">
        <v>0</v>
      </c>
      <c r="C24" s="130">
        <v>0</v>
      </c>
      <c r="D24" s="130">
        <v>0</v>
      </c>
      <c r="E24" s="130">
        <f t="shared" si="0"/>
        <v>0</v>
      </c>
      <c r="F24" s="129"/>
    </row>
    <row r="25" spans="1:6" ht="15.75">
      <c r="A25" s="134" t="s">
        <v>237</v>
      </c>
      <c r="B25" s="131">
        <v>0</v>
      </c>
      <c r="C25" s="131">
        <v>999</v>
      </c>
      <c r="D25" s="131">
        <v>0</v>
      </c>
      <c r="E25" s="131">
        <f t="shared" si="0"/>
        <v>999</v>
      </c>
      <c r="F25" s="129"/>
    </row>
    <row r="26" spans="1:6" ht="15.75">
      <c r="A26" s="89" t="s">
        <v>292</v>
      </c>
      <c r="B26" s="132">
        <f>SUM(B5:B25)</f>
        <v>64676</v>
      </c>
      <c r="C26" s="132">
        <f>SUM(C5:C25)</f>
        <v>51975</v>
      </c>
      <c r="D26" s="132">
        <f>SUM(D5:D25)</f>
        <v>1051</v>
      </c>
      <c r="E26" s="132">
        <f>SUM(E5:E25)</f>
        <v>117702</v>
      </c>
      <c r="F26" s="135"/>
    </row>
    <row r="28" spans="1:10" s="2" customFormat="1" ht="15.75">
      <c r="A28" s="51"/>
      <c r="B28" s="15"/>
      <c r="C28" s="15"/>
      <c r="D28" s="15"/>
      <c r="E28" s="15"/>
      <c r="F28" s="15"/>
      <c r="G28" s="77"/>
      <c r="H28" s="33"/>
      <c r="I28" s="33"/>
      <c r="J28" s="34"/>
    </row>
    <row r="29" spans="1:10" s="2" customFormat="1" ht="15.75">
      <c r="A29" s="11"/>
      <c r="B29" s="6"/>
      <c r="C29" s="256"/>
      <c r="D29" s="6"/>
      <c r="E29" s="7"/>
      <c r="F29" s="7"/>
      <c r="G29" s="76"/>
      <c r="H29" s="18"/>
      <c r="I29" s="36"/>
      <c r="J29" s="34"/>
    </row>
    <row r="30" spans="1:10" s="13" customFormat="1" ht="15.75">
      <c r="A30" s="11"/>
      <c r="B30" s="4"/>
      <c r="C30" s="4"/>
      <c r="D30" s="4"/>
      <c r="E30" s="4"/>
      <c r="F30" s="4"/>
      <c r="G30" s="77"/>
      <c r="H30" s="43"/>
      <c r="I30" s="43"/>
      <c r="J30" s="45"/>
    </row>
    <row r="31" spans="1:10" s="13" customFormat="1" ht="15.75">
      <c r="A31" s="11"/>
      <c r="B31" s="4"/>
      <c r="C31" s="4"/>
      <c r="D31" s="4"/>
      <c r="E31" s="4"/>
      <c r="F31" s="4"/>
      <c r="G31" s="77"/>
      <c r="H31" s="43"/>
      <c r="I31" s="43"/>
      <c r="J31" s="45"/>
    </row>
    <row r="32" spans="1:10" s="13" customFormat="1" ht="15.75">
      <c r="A32" s="11"/>
      <c r="B32" s="4"/>
      <c r="C32" s="4"/>
      <c r="D32" s="4"/>
      <c r="E32" s="4"/>
      <c r="F32" s="4"/>
      <c r="G32" s="77"/>
      <c r="H32" s="43"/>
      <c r="I32" s="43"/>
      <c r="J32" s="45"/>
    </row>
    <row r="33" spans="1:10" s="13" customFormat="1" ht="15.75">
      <c r="A33" s="11"/>
      <c r="B33" s="4"/>
      <c r="C33" s="4"/>
      <c r="D33" s="4"/>
      <c r="E33" s="4"/>
      <c r="F33" s="4"/>
      <c r="G33" s="77"/>
      <c r="H33" s="43"/>
      <c r="I33" s="43"/>
      <c r="J33" s="45"/>
    </row>
    <row r="34" spans="1:10" s="2" customFormat="1" ht="15.75">
      <c r="A34" s="11"/>
      <c r="B34" s="6"/>
      <c r="C34" s="6"/>
      <c r="D34" s="6"/>
      <c r="E34" s="75"/>
      <c r="F34" s="7"/>
      <c r="G34" s="76"/>
      <c r="H34" s="18"/>
      <c r="I34" s="36"/>
      <c r="J34" s="34"/>
    </row>
    <row r="35" spans="1:10" s="2" customFormat="1" ht="15.75">
      <c r="A35" s="11"/>
      <c r="B35" s="6"/>
      <c r="C35" s="6"/>
      <c r="D35" s="6"/>
      <c r="E35" s="6"/>
      <c r="F35" s="6"/>
      <c r="G35" s="77"/>
      <c r="H35" s="36"/>
      <c r="I35" s="36"/>
      <c r="J35" s="34"/>
    </row>
    <row r="36" spans="1:10" s="2" customFormat="1" ht="15.75">
      <c r="A36" s="11"/>
      <c r="B36" s="6"/>
      <c r="C36" s="6"/>
      <c r="D36" s="6"/>
      <c r="E36" s="6"/>
      <c r="F36" s="6"/>
      <c r="G36" s="77"/>
      <c r="H36" s="36"/>
      <c r="I36" s="36"/>
      <c r="J36" s="34"/>
    </row>
    <row r="37" spans="1:10" s="2" customFormat="1" ht="15.75">
      <c r="A37" s="11"/>
      <c r="B37" s="6"/>
      <c r="C37" s="6"/>
      <c r="D37" s="6"/>
      <c r="E37" s="6"/>
      <c r="F37" s="6"/>
      <c r="G37" s="77"/>
      <c r="H37" s="36"/>
      <c r="I37" s="36"/>
      <c r="J37" s="34"/>
    </row>
    <row r="38" spans="1:10" s="2" customFormat="1" ht="15.75">
      <c r="A38" s="11"/>
      <c r="B38" s="6"/>
      <c r="C38" s="6"/>
      <c r="D38" s="6"/>
      <c r="E38" s="6"/>
      <c r="F38" s="6"/>
      <c r="G38" s="77"/>
      <c r="H38" s="36"/>
      <c r="I38" s="36"/>
      <c r="J38" s="34"/>
    </row>
    <row r="39" spans="1:10" s="2" customFormat="1" ht="15.75">
      <c r="A39" s="11"/>
      <c r="B39" s="6"/>
      <c r="C39" s="6"/>
      <c r="D39" s="6"/>
      <c r="E39" s="6"/>
      <c r="F39" s="6"/>
      <c r="G39" s="77"/>
      <c r="H39" s="36"/>
      <c r="I39" s="36"/>
      <c r="J39" s="34"/>
    </row>
    <row r="40" spans="1:10" s="2" customFormat="1" ht="15.75">
      <c r="A40" s="11"/>
      <c r="B40" s="4"/>
      <c r="C40" s="6"/>
      <c r="D40" s="6"/>
      <c r="E40" s="6"/>
      <c r="F40" s="6"/>
      <c r="G40" s="77"/>
      <c r="H40" s="36"/>
      <c r="I40" s="36"/>
      <c r="J40" s="34"/>
    </row>
    <row r="41" spans="1:10" s="2" customFormat="1" ht="15.75">
      <c r="A41" s="11"/>
      <c r="B41" s="4"/>
      <c r="C41" s="6"/>
      <c r="D41" s="6"/>
      <c r="E41" s="6"/>
      <c r="F41" s="6"/>
      <c r="G41" s="77"/>
      <c r="H41" s="36"/>
      <c r="I41" s="36"/>
      <c r="J41" s="34"/>
    </row>
    <row r="42" spans="1:10" s="2" customFormat="1" ht="15.75">
      <c r="A42" s="51"/>
      <c r="B42" s="6"/>
      <c r="C42" s="6"/>
      <c r="D42" s="6"/>
      <c r="E42" s="6"/>
      <c r="F42" s="6"/>
      <c r="G42" s="77"/>
      <c r="H42" s="36"/>
      <c r="I42" s="36"/>
      <c r="J42" s="34"/>
    </row>
    <row r="43" spans="1:10" s="2" customFormat="1" ht="15.75">
      <c r="A43" s="11"/>
      <c r="B43" s="6"/>
      <c r="C43" s="6"/>
      <c r="D43" s="6"/>
      <c r="E43" s="6"/>
      <c r="F43" s="6"/>
      <c r="G43" s="77"/>
      <c r="H43" s="36"/>
      <c r="I43" s="36"/>
      <c r="J43" s="34"/>
    </row>
  </sheetData>
  <sheetProtection/>
  <mergeCells count="3">
    <mergeCell ref="A2:E2"/>
    <mergeCell ref="A3:E3"/>
    <mergeCell ref="A1:G1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0"/>
  <sheetViews>
    <sheetView view="pageBreakPreview" zoomScale="60" zoomScalePageLayoutView="0" workbookViewId="0" topLeftCell="A1">
      <selection activeCell="A1" sqref="A1:G1"/>
    </sheetView>
  </sheetViews>
  <sheetFormatPr defaultColWidth="9.140625" defaultRowHeight="12.75"/>
  <cols>
    <col min="1" max="1" width="50.8515625" style="0" customWidth="1"/>
    <col min="2" max="2" width="16.140625" style="0" customWidth="1"/>
    <col min="3" max="3" width="14.28125" style="0" customWidth="1"/>
    <col min="4" max="4" width="12.28125" style="0" customWidth="1"/>
    <col min="5" max="5" width="11.7109375" style="0" customWidth="1"/>
  </cols>
  <sheetData>
    <row r="1" spans="1:7" ht="30.75" customHeight="1">
      <c r="A1" s="308" t="s">
        <v>459</v>
      </c>
      <c r="B1" s="308"/>
      <c r="C1" s="308"/>
      <c r="D1" s="308"/>
      <c r="E1" s="308"/>
      <c r="F1" s="308"/>
      <c r="G1" s="308"/>
    </row>
    <row r="2" spans="1:4" s="137" customFormat="1" ht="27" customHeight="1">
      <c r="A2" s="302" t="s">
        <v>335</v>
      </c>
      <c r="B2" s="302"/>
      <c r="C2" s="136"/>
      <c r="D2" s="101"/>
    </row>
    <row r="3" spans="1:4" s="137" customFormat="1" ht="27" customHeight="1">
      <c r="A3" s="302" t="s">
        <v>296</v>
      </c>
      <c r="B3" s="302"/>
      <c r="C3" s="136"/>
      <c r="D3" s="101"/>
    </row>
    <row r="4" spans="1:4" s="137" customFormat="1" ht="27" customHeight="1">
      <c r="A4" s="316" t="s">
        <v>295</v>
      </c>
      <c r="B4" s="316"/>
      <c r="C4" s="316"/>
      <c r="D4" s="138"/>
    </row>
    <row r="5" spans="1:4" s="137" customFormat="1" ht="27" customHeight="1" thickBot="1">
      <c r="A5" s="119"/>
      <c r="B5" s="213"/>
      <c r="C5" s="119"/>
      <c r="D5" s="138"/>
    </row>
    <row r="6" spans="1:5" s="137" customFormat="1" ht="15.75" customHeight="1">
      <c r="A6" s="319" t="s">
        <v>265</v>
      </c>
      <c r="B6" s="317" t="s">
        <v>424</v>
      </c>
      <c r="C6" s="317" t="s">
        <v>425</v>
      </c>
      <c r="D6" s="317" t="s">
        <v>426</v>
      </c>
      <c r="E6" s="317" t="s">
        <v>434</v>
      </c>
    </row>
    <row r="7" spans="1:5" s="137" customFormat="1" ht="45" customHeight="1">
      <c r="A7" s="320"/>
      <c r="B7" s="318"/>
      <c r="C7" s="318"/>
      <c r="D7" s="318"/>
      <c r="E7" s="318"/>
    </row>
    <row r="8" spans="1:5" s="137" customFormat="1" ht="34.5" customHeight="1">
      <c r="A8" s="231" t="s">
        <v>360</v>
      </c>
      <c r="B8" s="236">
        <f>SUM(B9:B12)</f>
        <v>3216</v>
      </c>
      <c r="C8" s="236">
        <f>SUM(C9:C12)</f>
        <v>3216</v>
      </c>
      <c r="D8" s="236">
        <f>SUM(D9:D12)</f>
        <v>2202</v>
      </c>
      <c r="E8" s="278">
        <f>D8/C8*100</f>
        <v>68.47014925373134</v>
      </c>
    </row>
    <row r="9" spans="1:5" s="137" customFormat="1" ht="15.75">
      <c r="A9" s="232" t="s">
        <v>361</v>
      </c>
      <c r="B9" s="229">
        <v>380</v>
      </c>
      <c r="C9" s="285">
        <v>380</v>
      </c>
      <c r="D9" s="229">
        <v>0</v>
      </c>
      <c r="E9" s="278">
        <f>D9/C9*100</f>
        <v>0</v>
      </c>
    </row>
    <row r="10" spans="1:5" s="137" customFormat="1" ht="15.75">
      <c r="A10" s="232" t="s">
        <v>362</v>
      </c>
      <c r="B10" s="229">
        <v>2836</v>
      </c>
      <c r="C10" s="285">
        <v>2836</v>
      </c>
      <c r="D10" s="285">
        <v>2202</v>
      </c>
      <c r="E10" s="278">
        <f>D10/C10*100</f>
        <v>77.64456981664316</v>
      </c>
    </row>
    <row r="11" spans="1:5" s="137" customFormat="1" ht="15.75">
      <c r="A11" s="232"/>
      <c r="B11" s="229"/>
      <c r="C11" s="229"/>
      <c r="D11" s="229"/>
      <c r="E11" s="278"/>
    </row>
    <row r="12" spans="1:5" ht="15.75">
      <c r="A12" s="232"/>
      <c r="B12" s="229"/>
      <c r="C12" s="229"/>
      <c r="D12" s="229"/>
      <c r="E12" s="278"/>
    </row>
    <row r="13" spans="1:5" ht="15.75">
      <c r="A13" s="233"/>
      <c r="B13" s="236"/>
      <c r="C13" s="236"/>
      <c r="D13" s="236"/>
      <c r="E13" s="278"/>
    </row>
    <row r="14" spans="1:5" ht="30.75" customHeight="1">
      <c r="A14" s="231" t="s">
        <v>134</v>
      </c>
      <c r="B14" s="236">
        <f>SUM(B15:B21)</f>
        <v>13715</v>
      </c>
      <c r="C14" s="236">
        <f>SUM(C15:C21)</f>
        <v>16073</v>
      </c>
      <c r="D14" s="236">
        <f>SUM(D15:D21)</f>
        <v>3197</v>
      </c>
      <c r="E14" s="278">
        <f aca="true" t="shared" si="0" ref="E14:E39">D14/C14*100</f>
        <v>19.8904995955951</v>
      </c>
    </row>
    <row r="15" spans="1:5" ht="15.75">
      <c r="A15" s="232" t="s">
        <v>363</v>
      </c>
      <c r="B15" s="229">
        <v>3810</v>
      </c>
      <c r="C15" s="229">
        <v>3810</v>
      </c>
      <c r="D15" s="229">
        <v>0</v>
      </c>
      <c r="E15" s="278">
        <f t="shared" si="0"/>
        <v>0</v>
      </c>
    </row>
    <row r="16" spans="1:5" ht="15.75">
      <c r="A16" s="232" t="s">
        <v>375</v>
      </c>
      <c r="B16" s="229">
        <v>635</v>
      </c>
      <c r="C16" s="229">
        <v>635</v>
      </c>
      <c r="D16" s="229">
        <v>0</v>
      </c>
      <c r="E16" s="278">
        <f t="shared" si="0"/>
        <v>0</v>
      </c>
    </row>
    <row r="17" spans="1:5" ht="15.75">
      <c r="A17" s="232" t="s">
        <v>364</v>
      </c>
      <c r="B17" s="229">
        <v>2540</v>
      </c>
      <c r="C17" s="285">
        <v>2540</v>
      </c>
      <c r="D17" s="285">
        <v>595</v>
      </c>
      <c r="E17" s="278">
        <f t="shared" si="0"/>
        <v>23.4251968503937</v>
      </c>
    </row>
    <row r="18" spans="1:5" ht="15.75">
      <c r="A18" s="232" t="s">
        <v>365</v>
      </c>
      <c r="B18" s="229">
        <v>380</v>
      </c>
      <c r="C18" s="285">
        <v>380</v>
      </c>
      <c r="D18" s="285">
        <v>244</v>
      </c>
      <c r="E18" s="278">
        <f t="shared" si="0"/>
        <v>64.21052631578948</v>
      </c>
    </row>
    <row r="19" spans="1:5" ht="15.75">
      <c r="A19" s="232" t="s">
        <v>366</v>
      </c>
      <c r="B19" s="229">
        <v>6350</v>
      </c>
      <c r="C19" s="229">
        <v>6350</v>
      </c>
      <c r="D19" s="229">
        <v>0</v>
      </c>
      <c r="E19" s="278">
        <f t="shared" si="0"/>
        <v>0</v>
      </c>
    </row>
    <row r="20" spans="1:5" ht="15.75">
      <c r="A20" s="232" t="s">
        <v>456</v>
      </c>
      <c r="B20" s="229">
        <v>0</v>
      </c>
      <c r="C20" s="285">
        <v>1775</v>
      </c>
      <c r="D20" s="285">
        <v>1775</v>
      </c>
      <c r="E20" s="278">
        <f t="shared" si="0"/>
        <v>100</v>
      </c>
    </row>
    <row r="21" spans="1:5" ht="15.75">
      <c r="A21" s="232" t="s">
        <v>372</v>
      </c>
      <c r="B21" s="229">
        <v>0</v>
      </c>
      <c r="C21" s="285">
        <v>583</v>
      </c>
      <c r="D21" s="285">
        <v>583</v>
      </c>
      <c r="E21" s="278">
        <f t="shared" si="0"/>
        <v>100</v>
      </c>
    </row>
    <row r="22" spans="1:5" ht="35.25" customHeight="1">
      <c r="A22" s="231" t="s">
        <v>128</v>
      </c>
      <c r="B22" s="236">
        <f>SUM(B23:B38)</f>
        <v>34205</v>
      </c>
      <c r="C22" s="236">
        <f>SUM(C23:C38)</f>
        <v>34405</v>
      </c>
      <c r="D22" s="236">
        <f>SUM(D23:D38)</f>
        <v>16892</v>
      </c>
      <c r="E22" s="278">
        <f t="shared" si="0"/>
        <v>49.09751489609068</v>
      </c>
    </row>
    <row r="23" spans="1:5" ht="15.75">
      <c r="A23" s="232" t="s">
        <v>367</v>
      </c>
      <c r="B23" s="229">
        <v>3430</v>
      </c>
      <c r="C23" s="285">
        <v>3430</v>
      </c>
      <c r="D23" s="229">
        <v>0</v>
      </c>
      <c r="E23" s="278">
        <f t="shared" si="0"/>
        <v>0</v>
      </c>
    </row>
    <row r="24" spans="1:5" ht="15.75">
      <c r="A24" s="232" t="s">
        <v>368</v>
      </c>
      <c r="B24" s="229">
        <v>510</v>
      </c>
      <c r="C24" s="285">
        <v>110</v>
      </c>
      <c r="D24" s="285">
        <v>0</v>
      </c>
      <c r="E24" s="278">
        <f t="shared" si="0"/>
        <v>0</v>
      </c>
    </row>
    <row r="25" spans="1:5" ht="15.75">
      <c r="A25" s="232" t="s">
        <v>455</v>
      </c>
      <c r="B25" s="229">
        <v>0</v>
      </c>
      <c r="C25" s="285">
        <v>600</v>
      </c>
      <c r="D25" s="285">
        <v>600</v>
      </c>
      <c r="E25" s="278">
        <f t="shared" si="0"/>
        <v>100</v>
      </c>
    </row>
    <row r="26" spans="1:5" ht="15.75">
      <c r="A26" s="232" t="s">
        <v>387</v>
      </c>
      <c r="B26" s="229">
        <v>150</v>
      </c>
      <c r="C26" s="229">
        <v>150</v>
      </c>
      <c r="D26" s="229">
        <v>194</v>
      </c>
      <c r="E26" s="278">
        <f t="shared" si="0"/>
        <v>129.33333333333331</v>
      </c>
    </row>
    <row r="27" spans="1:5" ht="15.75">
      <c r="A27" s="234" t="s">
        <v>369</v>
      </c>
      <c r="B27" s="229">
        <v>12320</v>
      </c>
      <c r="C27" s="229">
        <v>3175</v>
      </c>
      <c r="D27" s="229">
        <v>0</v>
      </c>
      <c r="E27" s="278">
        <f t="shared" si="0"/>
        <v>0</v>
      </c>
    </row>
    <row r="28" spans="1:5" ht="15.75">
      <c r="A28" s="234" t="s">
        <v>372</v>
      </c>
      <c r="B28" s="229">
        <v>1590</v>
      </c>
      <c r="C28" s="229">
        <v>4106</v>
      </c>
      <c r="D28" s="229">
        <v>4106</v>
      </c>
      <c r="E28" s="278">
        <f t="shared" si="0"/>
        <v>100</v>
      </c>
    </row>
    <row r="29" spans="1:5" ht="15.75">
      <c r="A29" s="234" t="s">
        <v>373</v>
      </c>
      <c r="B29" s="229">
        <v>635</v>
      </c>
      <c r="C29" s="229">
        <v>635</v>
      </c>
      <c r="D29" s="229">
        <v>0</v>
      </c>
      <c r="E29" s="278">
        <f t="shared" si="0"/>
        <v>0</v>
      </c>
    </row>
    <row r="30" spans="1:5" ht="15.75">
      <c r="A30" s="235" t="s">
        <v>370</v>
      </c>
      <c r="B30" s="229">
        <v>700</v>
      </c>
      <c r="C30" s="285">
        <v>700</v>
      </c>
      <c r="D30" s="229">
        <v>0</v>
      </c>
      <c r="E30" s="278">
        <f t="shared" si="0"/>
        <v>0</v>
      </c>
    </row>
    <row r="31" spans="1:5" ht="15.75">
      <c r="A31" s="235" t="s">
        <v>371</v>
      </c>
      <c r="B31" s="229">
        <v>155</v>
      </c>
      <c r="C31" s="285">
        <v>155</v>
      </c>
      <c r="D31" s="285">
        <v>0</v>
      </c>
      <c r="E31" s="278">
        <f t="shared" si="0"/>
        <v>0</v>
      </c>
    </row>
    <row r="32" spans="1:5" ht="15.75">
      <c r="A32" s="235" t="s">
        <v>376</v>
      </c>
      <c r="B32" s="229">
        <v>1270</v>
      </c>
      <c r="C32" s="285">
        <v>1270</v>
      </c>
      <c r="D32" s="229">
        <v>0</v>
      </c>
      <c r="E32" s="278">
        <f t="shared" si="0"/>
        <v>0</v>
      </c>
    </row>
    <row r="33" spans="1:5" ht="15.75">
      <c r="A33" s="234" t="s">
        <v>374</v>
      </c>
      <c r="B33" s="229">
        <v>13445</v>
      </c>
      <c r="C33" s="285">
        <v>8082</v>
      </c>
      <c r="D33" s="285">
        <v>0</v>
      </c>
      <c r="E33" s="278">
        <f t="shared" si="0"/>
        <v>0</v>
      </c>
    </row>
    <row r="34" spans="1:5" ht="15.75">
      <c r="A34" s="274" t="s">
        <v>433</v>
      </c>
      <c r="B34" s="229">
        <v>0</v>
      </c>
      <c r="C34" s="229">
        <v>4714</v>
      </c>
      <c r="D34" s="229">
        <v>4714</v>
      </c>
      <c r="E34" s="278">
        <f t="shared" si="0"/>
        <v>100</v>
      </c>
    </row>
    <row r="35" spans="1:5" ht="15.75">
      <c r="A35" s="274" t="s">
        <v>432</v>
      </c>
      <c r="B35" s="229">
        <v>0</v>
      </c>
      <c r="C35" s="229">
        <v>6350</v>
      </c>
      <c r="D35" s="229">
        <v>6350</v>
      </c>
      <c r="E35" s="278">
        <f t="shared" si="0"/>
        <v>100</v>
      </c>
    </row>
    <row r="36" spans="1:5" ht="15.75">
      <c r="A36" s="274" t="s">
        <v>431</v>
      </c>
      <c r="B36" s="273">
        <v>0</v>
      </c>
      <c r="C36" s="273">
        <v>229</v>
      </c>
      <c r="D36" s="273">
        <v>229</v>
      </c>
      <c r="E36" s="278">
        <f t="shared" si="0"/>
        <v>100</v>
      </c>
    </row>
    <row r="37" spans="1:5" ht="15.75">
      <c r="A37" s="274" t="s">
        <v>457</v>
      </c>
      <c r="B37" s="273">
        <v>0</v>
      </c>
      <c r="C37" s="273">
        <v>127</v>
      </c>
      <c r="D37" s="273">
        <v>127</v>
      </c>
      <c r="E37" s="278">
        <f t="shared" si="0"/>
        <v>100</v>
      </c>
    </row>
    <row r="38" spans="1:5" ht="15.75">
      <c r="A38" s="274" t="s">
        <v>458</v>
      </c>
      <c r="B38" s="273">
        <v>0</v>
      </c>
      <c r="C38" s="273">
        <v>572</v>
      </c>
      <c r="D38" s="273">
        <v>572</v>
      </c>
      <c r="E38" s="278">
        <f t="shared" si="0"/>
        <v>100</v>
      </c>
    </row>
    <row r="39" spans="1:5" ht="15.75">
      <c r="A39" s="286" t="s">
        <v>271</v>
      </c>
      <c r="B39" s="230">
        <f>SUM(B8+B14+B22)</f>
        <v>51136</v>
      </c>
      <c r="C39" s="230">
        <f>SUM(C8+C14+C22)</f>
        <v>53694</v>
      </c>
      <c r="D39" s="230">
        <f>SUM(D8+D14+D22)</f>
        <v>22291</v>
      </c>
      <c r="E39" s="278">
        <f t="shared" si="0"/>
        <v>41.51488061980855</v>
      </c>
    </row>
    <row r="186" ht="15.75" customHeight="1">
      <c r="B186" s="139"/>
    </row>
    <row r="187" ht="15.75" customHeight="1">
      <c r="B187" s="139"/>
    </row>
    <row r="210" ht="12.75">
      <c r="C210" s="137"/>
    </row>
    <row r="211" ht="12.75">
      <c r="C211" s="137"/>
    </row>
    <row r="212" ht="12.75">
      <c r="C212" s="137"/>
    </row>
    <row r="228" ht="12.75">
      <c r="C228" s="137"/>
    </row>
    <row r="229" ht="12.75">
      <c r="C229" s="137"/>
    </row>
    <row r="230" ht="12.75">
      <c r="C230" s="137"/>
    </row>
  </sheetData>
  <sheetProtection/>
  <mergeCells count="9">
    <mergeCell ref="A2:B2"/>
    <mergeCell ref="A3:B3"/>
    <mergeCell ref="A4:C4"/>
    <mergeCell ref="A1:G1"/>
    <mergeCell ref="E6:E7"/>
    <mergeCell ref="D6:D7"/>
    <mergeCell ref="A6:A7"/>
    <mergeCell ref="B6:B7"/>
    <mergeCell ref="C6:C7"/>
  </mergeCells>
  <printOptions headings="1"/>
  <pageMargins left="0.75" right="0.75" top="1" bottom="1" header="0.5" footer="0.5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B1" sqref="B1:H1"/>
    </sheetView>
  </sheetViews>
  <sheetFormatPr defaultColWidth="10.28125" defaultRowHeight="12.75"/>
  <cols>
    <col min="1" max="1" width="5.421875" style="157" customWidth="1"/>
    <col min="2" max="2" width="56.28125" style="140" customWidth="1"/>
    <col min="3" max="4" width="10.28125" style="157" customWidth="1"/>
    <col min="5" max="6" width="9.140625" style="157" hidden="1" customWidth="1"/>
    <col min="7" max="7" width="10.28125" style="140" customWidth="1"/>
    <col min="8" max="16384" width="10.28125" style="157" customWidth="1"/>
  </cols>
  <sheetData>
    <row r="1" spans="2:8" s="140" customFormat="1" ht="15.75" customHeight="1">
      <c r="B1" s="308" t="s">
        <v>459</v>
      </c>
      <c r="C1" s="308"/>
      <c r="D1" s="308"/>
      <c r="E1" s="308"/>
      <c r="F1" s="308"/>
      <c r="G1" s="308"/>
      <c r="H1" s="308"/>
    </row>
    <row r="2" spans="2:7" s="140" customFormat="1" ht="15.75">
      <c r="B2" s="323" t="s">
        <v>335</v>
      </c>
      <c r="C2" s="323"/>
      <c r="D2" s="323"/>
      <c r="E2" s="323"/>
      <c r="F2" s="323"/>
      <c r="G2" s="324"/>
    </row>
    <row r="3" spans="2:7" s="140" customFormat="1" ht="15.75">
      <c r="B3" s="325" t="s">
        <v>297</v>
      </c>
      <c r="C3" s="325"/>
      <c r="D3" s="325"/>
      <c r="E3" s="325"/>
      <c r="F3" s="325"/>
      <c r="G3" s="324"/>
    </row>
    <row r="4" spans="2:7" s="140" customFormat="1" ht="15.75">
      <c r="B4" s="323" t="s">
        <v>298</v>
      </c>
      <c r="C4" s="323"/>
      <c r="D4" s="323"/>
      <c r="E4" s="323"/>
      <c r="F4" s="323"/>
      <c r="G4" s="324"/>
    </row>
    <row r="5" spans="2:6" s="140" customFormat="1" ht="15.75">
      <c r="B5" s="141"/>
      <c r="C5" s="141"/>
      <c r="D5" s="141"/>
      <c r="E5" s="141"/>
      <c r="F5" s="141"/>
    </row>
    <row r="6" spans="2:10" s="140" customFormat="1" ht="47.25">
      <c r="B6" s="142" t="s">
        <v>265</v>
      </c>
      <c r="C6" s="143" t="s">
        <v>299</v>
      </c>
      <c r="D6" s="142" t="s">
        <v>307</v>
      </c>
      <c r="E6" s="144"/>
      <c r="F6" s="144"/>
      <c r="G6" s="142" t="s">
        <v>308</v>
      </c>
      <c r="H6" s="142" t="s">
        <v>429</v>
      </c>
      <c r="I6" s="142" t="s">
        <v>430</v>
      </c>
      <c r="J6" s="142" t="s">
        <v>437</v>
      </c>
    </row>
    <row r="7" spans="1:10" s="150" customFormat="1" ht="15.75">
      <c r="A7" s="104" t="s">
        <v>147</v>
      </c>
      <c r="B7" s="180" t="s">
        <v>148</v>
      </c>
      <c r="C7" s="181"/>
      <c r="D7" s="147">
        <v>47222</v>
      </c>
      <c r="E7" s="149"/>
      <c r="F7" s="149"/>
      <c r="G7" s="147">
        <v>28007</v>
      </c>
      <c r="H7" s="147">
        <v>37911</v>
      </c>
      <c r="I7" s="147">
        <v>34914</v>
      </c>
      <c r="J7" s="279">
        <f>I7/H7*100</f>
        <v>92.09464271583445</v>
      </c>
    </row>
    <row r="8" spans="1:10" s="150" customFormat="1" ht="15.75">
      <c r="A8" s="104" t="s">
        <v>170</v>
      </c>
      <c r="B8" s="180" t="s">
        <v>169</v>
      </c>
      <c r="C8" s="181"/>
      <c r="D8" s="147">
        <v>51087</v>
      </c>
      <c r="E8" s="149"/>
      <c r="F8" s="149"/>
      <c r="G8" s="147">
        <v>45900</v>
      </c>
      <c r="H8" s="147">
        <v>50290</v>
      </c>
      <c r="I8" s="147">
        <v>50261</v>
      </c>
      <c r="J8" s="279">
        <f aca="true" t="shared" si="0" ref="J8:J25">I8/H8*100</f>
        <v>99.94233446013125</v>
      </c>
    </row>
    <row r="9" spans="1:10" s="150" customFormat="1" ht="15.75">
      <c r="A9" s="104" t="s">
        <v>186</v>
      </c>
      <c r="B9" s="180" t="s">
        <v>187</v>
      </c>
      <c r="C9" s="181"/>
      <c r="D9" s="147">
        <v>47941</v>
      </c>
      <c r="E9" s="149"/>
      <c r="F9" s="149"/>
      <c r="G9" s="147">
        <v>45390</v>
      </c>
      <c r="H9" s="147">
        <v>47215</v>
      </c>
      <c r="I9" s="147">
        <v>43210</v>
      </c>
      <c r="J9" s="279">
        <f t="shared" si="0"/>
        <v>91.51752620989092</v>
      </c>
    </row>
    <row r="10" spans="1:10" s="150" customFormat="1" ht="15.75">
      <c r="A10" s="104" t="s">
        <v>202</v>
      </c>
      <c r="B10" s="182" t="s">
        <v>203</v>
      </c>
      <c r="C10" s="181"/>
      <c r="D10" s="147">
        <v>50</v>
      </c>
      <c r="E10" s="149"/>
      <c r="F10" s="149"/>
      <c r="G10" s="147">
        <v>3955</v>
      </c>
      <c r="H10" s="147">
        <v>5920</v>
      </c>
      <c r="I10" s="147">
        <v>5917</v>
      </c>
      <c r="J10" s="279">
        <f t="shared" si="0"/>
        <v>99.94932432432432</v>
      </c>
    </row>
    <row r="11" spans="2:10" s="150" customFormat="1" ht="15.75">
      <c r="B11" s="145"/>
      <c r="C11" s="146"/>
      <c r="D11" s="147"/>
      <c r="E11" s="148"/>
      <c r="F11" s="149"/>
      <c r="G11" s="147"/>
      <c r="H11" s="147"/>
      <c r="I11" s="147"/>
      <c r="J11" s="279"/>
    </row>
    <row r="12" spans="1:10" s="150" customFormat="1" ht="15.75">
      <c r="A12" s="193"/>
      <c r="B12" s="151" t="s">
        <v>300</v>
      </c>
      <c r="C12" s="152"/>
      <c r="D12" s="152">
        <f aca="true" t="shared" si="1" ref="D12:I12">SUM(D7:D11)</f>
        <v>146300</v>
      </c>
      <c r="E12" s="152">
        <f t="shared" si="1"/>
        <v>0</v>
      </c>
      <c r="F12" s="152">
        <f t="shared" si="1"/>
        <v>0</v>
      </c>
      <c r="G12" s="152">
        <f t="shared" si="1"/>
        <v>123252</v>
      </c>
      <c r="H12" s="152">
        <f t="shared" si="1"/>
        <v>141336</v>
      </c>
      <c r="I12" s="152">
        <f t="shared" si="1"/>
        <v>134302</v>
      </c>
      <c r="J12" s="280">
        <f t="shared" si="0"/>
        <v>95.02320710929982</v>
      </c>
    </row>
    <row r="13" spans="2:10" s="150" customFormat="1" ht="15.75">
      <c r="B13" s="153"/>
      <c r="C13" s="154"/>
      <c r="D13" s="154"/>
      <c r="E13" s="155"/>
      <c r="F13" s="154"/>
      <c r="G13" s="140"/>
      <c r="H13" s="140"/>
      <c r="I13" s="140"/>
      <c r="J13" s="279"/>
    </row>
    <row r="14" spans="1:10" s="150" customFormat="1" ht="15.75">
      <c r="A14" s="104" t="s">
        <v>31</v>
      </c>
      <c r="B14" s="187" t="s">
        <v>270</v>
      </c>
      <c r="C14" s="181"/>
      <c r="D14" s="147">
        <v>27037</v>
      </c>
      <c r="E14" s="149"/>
      <c r="F14" s="149"/>
      <c r="G14" s="147">
        <v>23281</v>
      </c>
      <c r="H14" s="147">
        <v>23281</v>
      </c>
      <c r="I14" s="147">
        <v>22220</v>
      </c>
      <c r="J14" s="279">
        <f t="shared" si="0"/>
        <v>95.44263562561746</v>
      </c>
    </row>
    <row r="15" spans="1:10" s="150" customFormat="1" ht="15.75">
      <c r="A15" s="104" t="s">
        <v>44</v>
      </c>
      <c r="B15" s="118" t="s">
        <v>276</v>
      </c>
      <c r="C15" s="181"/>
      <c r="D15" s="147">
        <v>6121</v>
      </c>
      <c r="E15" s="149"/>
      <c r="F15" s="149"/>
      <c r="G15" s="147">
        <v>5498</v>
      </c>
      <c r="H15" s="147">
        <v>5498</v>
      </c>
      <c r="I15" s="147">
        <v>4825</v>
      </c>
      <c r="J15" s="279">
        <f t="shared" si="0"/>
        <v>87.75918515823936</v>
      </c>
    </row>
    <row r="16" spans="1:10" s="150" customFormat="1" ht="15.75">
      <c r="A16" s="104" t="s">
        <v>46</v>
      </c>
      <c r="B16" s="180" t="s">
        <v>47</v>
      </c>
      <c r="C16" s="181"/>
      <c r="D16" s="147">
        <v>61492</v>
      </c>
      <c r="E16" s="149"/>
      <c r="F16" s="149"/>
      <c r="G16" s="147">
        <v>60754</v>
      </c>
      <c r="H16" s="147">
        <v>62680</v>
      </c>
      <c r="I16" s="147">
        <v>54909</v>
      </c>
      <c r="J16" s="279">
        <f t="shared" si="0"/>
        <v>87.60210593490747</v>
      </c>
    </row>
    <row r="17" spans="1:10" s="150" customFormat="1" ht="15.75">
      <c r="A17" s="104" t="s">
        <v>94</v>
      </c>
      <c r="B17" s="187" t="s">
        <v>277</v>
      </c>
      <c r="C17" s="181"/>
      <c r="D17" s="147">
        <v>3474</v>
      </c>
      <c r="E17" s="149"/>
      <c r="F17" s="149"/>
      <c r="G17" s="147">
        <v>4975</v>
      </c>
      <c r="H17" s="147">
        <v>4975</v>
      </c>
      <c r="I17" s="147">
        <v>2475</v>
      </c>
      <c r="J17" s="279">
        <f t="shared" si="0"/>
        <v>49.74874371859296</v>
      </c>
    </row>
    <row r="18" spans="1:10" s="150" customFormat="1" ht="15.75">
      <c r="A18" s="104" t="s">
        <v>117</v>
      </c>
      <c r="B18" s="187" t="s">
        <v>118</v>
      </c>
      <c r="C18" s="181"/>
      <c r="D18" s="147">
        <v>19158</v>
      </c>
      <c r="E18" s="149"/>
      <c r="F18" s="149"/>
      <c r="G18" s="147">
        <v>130976</v>
      </c>
      <c r="H18" s="147">
        <v>157433</v>
      </c>
      <c r="I18" s="147">
        <v>10982</v>
      </c>
      <c r="J18" s="279">
        <f t="shared" si="0"/>
        <v>6.975665838801268</v>
      </c>
    </row>
    <row r="19" spans="2:10" s="150" customFormat="1" ht="15.75">
      <c r="B19" s="145"/>
      <c r="C19" s="147"/>
      <c r="D19" s="147"/>
      <c r="E19" s="149"/>
      <c r="F19" s="149"/>
      <c r="G19" s="147"/>
      <c r="H19" s="147"/>
      <c r="I19" s="147"/>
      <c r="J19" s="279"/>
    </row>
    <row r="20" spans="1:10" s="150" customFormat="1" ht="15.75">
      <c r="A20" s="193"/>
      <c r="B20" s="151" t="s">
        <v>301</v>
      </c>
      <c r="C20" s="156"/>
      <c r="D20" s="156">
        <f aca="true" t="shared" si="2" ref="D20:I20">SUM(D14:D19)</f>
        <v>117282</v>
      </c>
      <c r="E20" s="156">
        <f t="shared" si="2"/>
        <v>0</v>
      </c>
      <c r="F20" s="156">
        <f t="shared" si="2"/>
        <v>0</v>
      </c>
      <c r="G20" s="156">
        <f t="shared" si="2"/>
        <v>225484</v>
      </c>
      <c r="H20" s="156">
        <f t="shared" si="2"/>
        <v>253867</v>
      </c>
      <c r="I20" s="156">
        <f t="shared" si="2"/>
        <v>95411</v>
      </c>
      <c r="J20" s="280">
        <f t="shared" si="0"/>
        <v>37.58306514828631</v>
      </c>
    </row>
    <row r="21" spans="2:10" s="150" customFormat="1" ht="15.75">
      <c r="B21" s="153"/>
      <c r="C21" s="189"/>
      <c r="D21" s="189"/>
      <c r="E21" s="154"/>
      <c r="F21" s="154"/>
      <c r="G21" s="189"/>
      <c r="H21" s="189"/>
      <c r="I21" s="189"/>
      <c r="J21" s="279"/>
    </row>
    <row r="22" spans="2:10" s="150" customFormat="1" ht="15.75">
      <c r="B22" s="153"/>
      <c r="C22" s="189"/>
      <c r="D22" s="189"/>
      <c r="E22" s="154"/>
      <c r="F22" s="154"/>
      <c r="G22" s="189"/>
      <c r="H22" s="189"/>
      <c r="I22" s="189"/>
      <c r="J22" s="279"/>
    </row>
    <row r="23" spans="1:10" s="160" customFormat="1" ht="15.75">
      <c r="A23" s="118" t="s">
        <v>209</v>
      </c>
      <c r="B23" s="180" t="s">
        <v>210</v>
      </c>
      <c r="C23" s="184"/>
      <c r="D23" s="177">
        <v>61641</v>
      </c>
      <c r="E23" s="177"/>
      <c r="F23" s="177"/>
      <c r="G23" s="177">
        <v>137300</v>
      </c>
      <c r="H23" s="177">
        <v>138555</v>
      </c>
      <c r="I23" s="177">
        <v>137054</v>
      </c>
      <c r="J23" s="279">
        <f t="shared" si="0"/>
        <v>98.9166756883548</v>
      </c>
    </row>
    <row r="24" spans="1:10" ht="15.75">
      <c r="A24" s="109"/>
      <c r="B24" s="180"/>
      <c r="C24" s="185"/>
      <c r="D24" s="158"/>
      <c r="E24" s="158"/>
      <c r="F24" s="158"/>
      <c r="G24" s="178"/>
      <c r="H24" s="178"/>
      <c r="I24" s="178"/>
      <c r="J24" s="279"/>
    </row>
    <row r="25" spans="1:10" ht="15.75">
      <c r="A25" s="193"/>
      <c r="B25" s="151" t="s">
        <v>309</v>
      </c>
      <c r="C25" s="156"/>
      <c r="D25" s="156">
        <f aca="true" t="shared" si="3" ref="D25:I25">SUM(D23)</f>
        <v>61641</v>
      </c>
      <c r="E25" s="156">
        <f t="shared" si="3"/>
        <v>0</v>
      </c>
      <c r="F25" s="156">
        <f t="shared" si="3"/>
        <v>0</v>
      </c>
      <c r="G25" s="156">
        <f t="shared" si="3"/>
        <v>137300</v>
      </c>
      <c r="H25" s="156">
        <f t="shared" si="3"/>
        <v>138555</v>
      </c>
      <c r="I25" s="156">
        <f t="shared" si="3"/>
        <v>137054</v>
      </c>
      <c r="J25" s="280">
        <f t="shared" si="0"/>
        <v>98.9166756883548</v>
      </c>
    </row>
    <row r="26" spans="1:10" ht="15.75">
      <c r="A26" s="158"/>
      <c r="B26" s="178"/>
      <c r="C26" s="158"/>
      <c r="D26" s="158"/>
      <c r="E26" s="158"/>
      <c r="F26" s="158"/>
      <c r="G26" s="178"/>
      <c r="J26" s="140"/>
    </row>
    <row r="27" spans="1:7" ht="15.75">
      <c r="A27" s="321"/>
      <c r="B27" s="321"/>
      <c r="C27" s="179"/>
      <c r="D27" s="158"/>
      <c r="E27" s="158"/>
      <c r="F27" s="158"/>
      <c r="G27" s="178"/>
    </row>
    <row r="28" spans="1:7" ht="15.75">
      <c r="A28" s="118"/>
      <c r="B28" s="180"/>
      <c r="C28" s="181"/>
      <c r="D28" s="179"/>
      <c r="E28" s="158"/>
      <c r="F28" s="158"/>
      <c r="G28" s="178"/>
    </row>
    <row r="29" spans="1:7" ht="15.75">
      <c r="A29" s="118"/>
      <c r="B29" s="180"/>
      <c r="C29" s="181"/>
      <c r="D29" s="181"/>
      <c r="E29" s="158"/>
      <c r="F29" s="158"/>
      <c r="G29" s="178"/>
    </row>
    <row r="30" spans="1:7" ht="15.75">
      <c r="A30" s="118"/>
      <c r="B30" s="180"/>
      <c r="C30" s="181"/>
      <c r="D30" s="181"/>
      <c r="E30" s="158"/>
      <c r="F30" s="158"/>
      <c r="G30" s="178"/>
    </row>
    <row r="31" spans="1:7" ht="15.75">
      <c r="A31" s="118"/>
      <c r="B31" s="182"/>
      <c r="C31" s="181"/>
      <c r="D31" s="181"/>
      <c r="E31" s="158"/>
      <c r="F31" s="158"/>
      <c r="G31" s="178"/>
    </row>
    <row r="32" spans="1:7" ht="15.75">
      <c r="A32" s="109"/>
      <c r="B32" s="109"/>
      <c r="C32" s="183"/>
      <c r="D32" s="181"/>
      <c r="E32" s="158"/>
      <c r="F32" s="158"/>
      <c r="G32" s="178"/>
    </row>
    <row r="33" spans="1:7" ht="15.75">
      <c r="A33" s="118"/>
      <c r="B33" s="118"/>
      <c r="C33" s="181"/>
      <c r="D33" s="183"/>
      <c r="E33" s="158"/>
      <c r="F33" s="158"/>
      <c r="G33" s="178"/>
    </row>
    <row r="34" spans="1:7" ht="15.75">
      <c r="A34" s="118"/>
      <c r="B34" s="180"/>
      <c r="C34" s="184"/>
      <c r="D34" s="181"/>
      <c r="E34" s="158"/>
      <c r="F34" s="158"/>
      <c r="G34" s="178"/>
    </row>
    <row r="35" spans="1:7" ht="15.75">
      <c r="A35" s="118"/>
      <c r="B35" s="180"/>
      <c r="C35" s="184"/>
      <c r="D35" s="184"/>
      <c r="E35" s="158"/>
      <c r="F35" s="158"/>
      <c r="G35" s="178"/>
    </row>
    <row r="36" spans="1:7" ht="15.75">
      <c r="A36" s="109"/>
      <c r="B36" s="180"/>
      <c r="C36" s="184"/>
      <c r="D36" s="184"/>
      <c r="E36" s="158"/>
      <c r="F36" s="158"/>
      <c r="G36" s="178"/>
    </row>
    <row r="37" spans="1:7" ht="15.75">
      <c r="A37" s="109"/>
      <c r="B37" s="180"/>
      <c r="C37" s="185"/>
      <c r="D37" s="184"/>
      <c r="E37" s="158"/>
      <c r="F37" s="158"/>
      <c r="G37" s="178"/>
    </row>
    <row r="38" spans="1:7" ht="15.75">
      <c r="A38" s="118"/>
      <c r="B38" s="180"/>
      <c r="C38" s="184"/>
      <c r="D38" s="185"/>
      <c r="E38" s="158"/>
      <c r="F38" s="158"/>
      <c r="G38" s="178"/>
    </row>
    <row r="39" spans="1:7" ht="15.75">
      <c r="A39" s="109"/>
      <c r="B39" s="109"/>
      <c r="C39" s="185"/>
      <c r="D39" s="184"/>
      <c r="E39" s="158"/>
      <c r="F39" s="158"/>
      <c r="G39" s="178"/>
    </row>
    <row r="40" spans="1:7" ht="15.75">
      <c r="A40" s="322"/>
      <c r="B40" s="322"/>
      <c r="C40" s="185"/>
      <c r="D40" s="185"/>
      <c r="E40" s="158"/>
      <c r="F40" s="158"/>
      <c r="G40" s="178"/>
    </row>
    <row r="41" spans="1:7" ht="15.75">
      <c r="A41" s="118"/>
      <c r="B41" s="187"/>
      <c r="C41" s="181"/>
      <c r="D41" s="185"/>
      <c r="E41" s="158"/>
      <c r="F41" s="158"/>
      <c r="G41" s="178"/>
    </row>
    <row r="42" spans="1:7" ht="15.75">
      <c r="A42" s="118"/>
      <c r="B42" s="118"/>
      <c r="C42" s="181"/>
      <c r="D42" s="181"/>
      <c r="E42" s="158"/>
      <c r="F42" s="158"/>
      <c r="G42" s="178"/>
    </row>
    <row r="43" spans="1:7" ht="15.75">
      <c r="A43" s="118"/>
      <c r="B43" s="180"/>
      <c r="C43" s="181"/>
      <c r="D43" s="181"/>
      <c r="E43" s="158"/>
      <c r="F43" s="158"/>
      <c r="G43" s="178"/>
    </row>
    <row r="44" spans="1:7" ht="15.75">
      <c r="A44" s="118"/>
      <c r="B44" s="187"/>
      <c r="C44" s="181"/>
      <c r="D44" s="181"/>
      <c r="E44" s="158"/>
      <c r="F44" s="158"/>
      <c r="G44" s="178"/>
    </row>
    <row r="45" spans="1:7" ht="15.75">
      <c r="A45" s="118"/>
      <c r="B45" s="187"/>
      <c r="C45" s="181"/>
      <c r="D45" s="181"/>
      <c r="E45" s="158"/>
      <c r="F45" s="158"/>
      <c r="G45" s="178"/>
    </row>
    <row r="46" spans="1:7" ht="15.75">
      <c r="A46" s="186"/>
      <c r="B46" s="188"/>
      <c r="C46" s="185"/>
      <c r="D46" s="181"/>
      <c r="E46" s="158"/>
      <c r="F46" s="158"/>
      <c r="G46" s="178"/>
    </row>
    <row r="47" spans="1:7" ht="15.75">
      <c r="A47" s="180"/>
      <c r="B47" s="187"/>
      <c r="C47" s="184"/>
      <c r="D47" s="185"/>
      <c r="E47" s="158"/>
      <c r="F47" s="158"/>
      <c r="G47" s="178"/>
    </row>
    <row r="48" spans="1:7" ht="15.75">
      <c r="A48" s="180"/>
      <c r="B48" s="187"/>
      <c r="C48" s="184"/>
      <c r="D48" s="184"/>
      <c r="E48" s="158"/>
      <c r="F48" s="158"/>
      <c r="G48" s="178"/>
    </row>
    <row r="49" spans="1:7" ht="15.75">
      <c r="A49" s="118"/>
      <c r="B49" s="118"/>
      <c r="C49" s="184"/>
      <c r="D49" s="184"/>
      <c r="E49" s="158"/>
      <c r="F49" s="158"/>
      <c r="G49" s="178"/>
    </row>
    <row r="50" spans="1:7" ht="15.75">
      <c r="A50" s="118"/>
      <c r="B50" s="118"/>
      <c r="C50" s="184"/>
      <c r="D50" s="184"/>
      <c r="E50" s="158"/>
      <c r="F50" s="158"/>
      <c r="G50" s="178"/>
    </row>
    <row r="51" spans="1:7" ht="15.75">
      <c r="A51" s="109"/>
      <c r="B51" s="118"/>
      <c r="C51" s="184"/>
      <c r="D51" s="184"/>
      <c r="E51" s="158"/>
      <c r="F51" s="158"/>
      <c r="G51" s="178"/>
    </row>
    <row r="52" spans="1:7" ht="15.75">
      <c r="A52" s="118"/>
      <c r="B52" s="118"/>
      <c r="C52" s="184"/>
      <c r="D52" s="184"/>
      <c r="E52" s="158"/>
      <c r="F52" s="158"/>
      <c r="G52" s="178"/>
    </row>
    <row r="53" spans="1:7" ht="15.75">
      <c r="A53" s="158"/>
      <c r="B53" s="118"/>
      <c r="C53" s="118"/>
      <c r="D53" s="184"/>
      <c r="E53" s="158"/>
      <c r="F53" s="158"/>
      <c r="G53" s="178"/>
    </row>
    <row r="54" spans="1:7" ht="15.75">
      <c r="A54" s="158"/>
      <c r="B54" s="178"/>
      <c r="C54" s="158"/>
      <c r="D54" s="158"/>
      <c r="E54" s="158"/>
      <c r="F54" s="158"/>
      <c r="G54" s="178"/>
    </row>
    <row r="55" spans="1:7" ht="15.75">
      <c r="A55" s="158"/>
      <c r="B55" s="178"/>
      <c r="C55" s="158"/>
      <c r="D55" s="158"/>
      <c r="E55" s="158"/>
      <c r="F55" s="158"/>
      <c r="G55" s="178"/>
    </row>
    <row r="56" spans="1:7" ht="15.75">
      <c r="A56" s="158"/>
      <c r="B56" s="178"/>
      <c r="C56" s="158"/>
      <c r="D56" s="158"/>
      <c r="E56" s="158"/>
      <c r="F56" s="158"/>
      <c r="G56" s="178"/>
    </row>
    <row r="57" spans="1:7" ht="15.75">
      <c r="A57" s="158"/>
      <c r="B57" s="178"/>
      <c r="C57" s="158"/>
      <c r="D57" s="158"/>
      <c r="E57" s="158"/>
      <c r="F57" s="158"/>
      <c r="G57" s="178"/>
    </row>
  </sheetData>
  <sheetProtection/>
  <mergeCells count="6">
    <mergeCell ref="B1:H1"/>
    <mergeCell ref="A27:B27"/>
    <mergeCell ref="A40:B40"/>
    <mergeCell ref="B2:G2"/>
    <mergeCell ref="B3:G3"/>
    <mergeCell ref="B4:G4"/>
  </mergeCells>
  <printOptions headings="1"/>
  <pageMargins left="0.75" right="0.75" top="1" bottom="1" header="0.5" footer="0.5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1">
      <selection activeCell="B1" sqref="B1:H1"/>
    </sheetView>
  </sheetViews>
  <sheetFormatPr defaultColWidth="10.28125" defaultRowHeight="12.75"/>
  <cols>
    <col min="1" max="1" width="6.00390625" style="157" customWidth="1"/>
    <col min="2" max="2" width="52.57421875" style="160" customWidth="1"/>
    <col min="3" max="3" width="9.8515625" style="157" customWidth="1"/>
    <col min="4" max="4" width="11.57421875" style="160" customWidth="1"/>
    <col min="5" max="5" width="10.28125" style="160" customWidth="1"/>
    <col min="6" max="6" width="10.57421875" style="157" customWidth="1"/>
    <col min="7" max="16384" width="10.28125" style="157" customWidth="1"/>
  </cols>
  <sheetData>
    <row r="1" spans="2:8" s="160" customFormat="1" ht="19.5" customHeight="1">
      <c r="B1" s="308" t="s">
        <v>459</v>
      </c>
      <c r="C1" s="308"/>
      <c r="D1" s="308"/>
      <c r="E1" s="308"/>
      <c r="F1" s="308"/>
      <c r="G1" s="308"/>
      <c r="H1" s="308"/>
    </row>
    <row r="2" spans="2:6" s="160" customFormat="1" ht="19.5" customHeight="1">
      <c r="B2" s="326" t="s">
        <v>335</v>
      </c>
      <c r="C2" s="326"/>
      <c r="D2" s="326"/>
      <c r="E2" s="326"/>
      <c r="F2" s="161"/>
    </row>
    <row r="3" spans="2:6" s="160" customFormat="1" ht="15.75">
      <c r="B3" s="327" t="s">
        <v>302</v>
      </c>
      <c r="C3" s="328"/>
      <c r="D3" s="328"/>
      <c r="E3" s="328"/>
      <c r="F3" s="162"/>
    </row>
    <row r="4" spans="2:6" s="160" customFormat="1" ht="15.75">
      <c r="B4" s="159" t="s">
        <v>298</v>
      </c>
      <c r="C4" s="257"/>
      <c r="D4" s="257"/>
      <c r="E4" s="257"/>
      <c r="F4" s="257"/>
    </row>
    <row r="5" spans="2:6" s="160" customFormat="1" ht="15.75">
      <c r="B5" s="161"/>
      <c r="C5" s="161"/>
      <c r="D5" s="161"/>
      <c r="E5" s="161"/>
      <c r="F5" s="161"/>
    </row>
    <row r="6" spans="1:8" s="160" customFormat="1" ht="31.5">
      <c r="A6" s="190"/>
      <c r="B6" s="163" t="s">
        <v>265</v>
      </c>
      <c r="C6" s="164" t="s">
        <v>299</v>
      </c>
      <c r="D6" s="164" t="s">
        <v>307</v>
      </c>
      <c r="E6" s="165" t="s">
        <v>308</v>
      </c>
      <c r="F6" s="165" t="s">
        <v>429</v>
      </c>
      <c r="G6" s="165" t="s">
        <v>430</v>
      </c>
      <c r="H6" s="165" t="s">
        <v>419</v>
      </c>
    </row>
    <row r="7" spans="1:8" s="160" customFormat="1" ht="15.75">
      <c r="A7" s="104" t="s">
        <v>280</v>
      </c>
      <c r="B7" s="118" t="s">
        <v>281</v>
      </c>
      <c r="C7" s="181"/>
      <c r="D7" s="167">
        <v>136</v>
      </c>
      <c r="E7" s="167">
        <v>6233</v>
      </c>
      <c r="F7" s="167">
        <v>17835</v>
      </c>
      <c r="G7" s="167">
        <v>16233</v>
      </c>
      <c r="H7" s="281">
        <f>G7/F7*100</f>
        <v>91.01766190075693</v>
      </c>
    </row>
    <row r="8" spans="1:8" s="160" customFormat="1" ht="15.75">
      <c r="A8" s="104" t="s">
        <v>194</v>
      </c>
      <c r="B8" s="180" t="s">
        <v>195</v>
      </c>
      <c r="C8" s="184"/>
      <c r="D8" s="167">
        <v>1205</v>
      </c>
      <c r="E8" s="167">
        <v>9000</v>
      </c>
      <c r="F8" s="167">
        <v>9000</v>
      </c>
      <c r="G8" s="167">
        <v>0</v>
      </c>
      <c r="H8" s="281">
        <f aca="true" t="shared" si="0" ref="H8:H26">G8/F8*100</f>
        <v>0</v>
      </c>
    </row>
    <row r="9" spans="1:8" s="160" customFormat="1" ht="15.75">
      <c r="A9" s="104" t="s">
        <v>207</v>
      </c>
      <c r="B9" s="180" t="s">
        <v>282</v>
      </c>
      <c r="C9" s="184"/>
      <c r="D9" s="167">
        <v>2644</v>
      </c>
      <c r="E9" s="167">
        <v>1400</v>
      </c>
      <c r="F9" s="167">
        <v>1400</v>
      </c>
      <c r="G9" s="167">
        <v>1116</v>
      </c>
      <c r="H9" s="281">
        <f t="shared" si="0"/>
        <v>79.71428571428572</v>
      </c>
    </row>
    <row r="10" spans="2:8" s="160" customFormat="1" ht="15.75">
      <c r="B10" s="166"/>
      <c r="C10" s="167"/>
      <c r="D10" s="167"/>
      <c r="E10" s="167"/>
      <c r="F10" s="167"/>
      <c r="G10" s="167"/>
      <c r="H10" s="281"/>
    </row>
    <row r="11" spans="1:8" s="160" customFormat="1" ht="15.75">
      <c r="A11" s="190"/>
      <c r="B11" s="169" t="s">
        <v>303</v>
      </c>
      <c r="C11" s="170"/>
      <c r="D11" s="170">
        <f>SUM(D7:D10)</f>
        <v>3985</v>
      </c>
      <c r="E11" s="170">
        <f>SUM(E7:E10)</f>
        <v>16633</v>
      </c>
      <c r="F11" s="170">
        <f>SUM(F7:F10)</f>
        <v>28235</v>
      </c>
      <c r="G11" s="170">
        <f>SUM(G7:G10)</f>
        <v>17349</v>
      </c>
      <c r="H11" s="282">
        <f t="shared" si="0"/>
        <v>61.44501505224012</v>
      </c>
    </row>
    <row r="12" spans="3:8" s="171" customFormat="1" ht="15.75">
      <c r="C12" s="172"/>
      <c r="D12" s="172"/>
      <c r="E12" s="168"/>
      <c r="F12" s="168"/>
      <c r="G12" s="168"/>
      <c r="H12" s="281"/>
    </row>
    <row r="13" spans="1:8" s="171" customFormat="1" ht="15.75">
      <c r="A13" s="105" t="s">
        <v>127</v>
      </c>
      <c r="B13" s="187" t="s">
        <v>128</v>
      </c>
      <c r="C13" s="184"/>
      <c r="D13" s="197">
        <v>1414</v>
      </c>
      <c r="E13" s="197">
        <v>37421</v>
      </c>
      <c r="F13" s="197">
        <v>37621</v>
      </c>
      <c r="G13" s="197">
        <v>19094</v>
      </c>
      <c r="H13" s="281">
        <f t="shared" si="0"/>
        <v>50.75356848568619</v>
      </c>
    </row>
    <row r="14" spans="1:8" s="171" customFormat="1" ht="15.75">
      <c r="A14" s="105" t="s">
        <v>133</v>
      </c>
      <c r="B14" s="187" t="s">
        <v>134</v>
      </c>
      <c r="C14" s="184"/>
      <c r="D14" s="197">
        <v>3841</v>
      </c>
      <c r="E14" s="160">
        <v>13715</v>
      </c>
      <c r="F14" s="160">
        <v>16073</v>
      </c>
      <c r="G14" s="160">
        <v>3197</v>
      </c>
      <c r="H14" s="281">
        <f t="shared" si="0"/>
        <v>19.8904995955951</v>
      </c>
    </row>
    <row r="15" spans="1:8" s="171" customFormat="1" ht="15.75">
      <c r="A15" s="104" t="s">
        <v>146</v>
      </c>
      <c r="B15" s="118" t="s">
        <v>143</v>
      </c>
      <c r="C15" s="184"/>
      <c r="D15" s="167">
        <v>0</v>
      </c>
      <c r="E15" s="167">
        <v>565</v>
      </c>
      <c r="F15" s="167">
        <v>565</v>
      </c>
      <c r="G15" s="167">
        <v>0</v>
      </c>
      <c r="H15" s="281">
        <f t="shared" si="0"/>
        <v>0</v>
      </c>
    </row>
    <row r="16" spans="2:8" s="171" customFormat="1" ht="15.75">
      <c r="B16" s="166"/>
      <c r="C16" s="167"/>
      <c r="D16" s="167"/>
      <c r="E16" s="167"/>
      <c r="F16" s="167"/>
      <c r="G16" s="167"/>
      <c r="H16" s="281"/>
    </row>
    <row r="17" spans="1:8" s="171" customFormat="1" ht="15.75">
      <c r="A17" s="191"/>
      <c r="B17" s="169" t="s">
        <v>304</v>
      </c>
      <c r="C17" s="174"/>
      <c r="D17" s="174">
        <f>SUM(D13:D16)</f>
        <v>5255</v>
      </c>
      <c r="E17" s="174">
        <f>SUM(E13:E16)</f>
        <v>51701</v>
      </c>
      <c r="F17" s="174">
        <f>SUM(F13:F16)</f>
        <v>54259</v>
      </c>
      <c r="G17" s="174">
        <f>SUM(G13:G16)</f>
        <v>22291</v>
      </c>
      <c r="H17" s="282">
        <f t="shared" si="0"/>
        <v>41.08258537754105</v>
      </c>
    </row>
    <row r="18" spans="1:8" s="171" customFormat="1" ht="15.75">
      <c r="A18" s="192"/>
      <c r="B18" s="175"/>
      <c r="C18" s="173"/>
      <c r="D18" s="173"/>
      <c r="E18" s="173"/>
      <c r="F18" s="173"/>
      <c r="G18" s="173"/>
      <c r="H18" s="281"/>
    </row>
    <row r="19" spans="1:8" s="171" customFormat="1" ht="15.75">
      <c r="A19" s="192"/>
      <c r="B19" s="175"/>
      <c r="C19" s="173"/>
      <c r="D19" s="173"/>
      <c r="E19" s="173"/>
      <c r="F19" s="173"/>
      <c r="G19" s="173"/>
      <c r="H19" s="281"/>
    </row>
    <row r="20" spans="2:8" s="171" customFormat="1" ht="15.75">
      <c r="B20" s="118"/>
      <c r="C20" s="184"/>
      <c r="D20" s="173"/>
      <c r="E20" s="173"/>
      <c r="F20" s="173"/>
      <c r="G20" s="173"/>
      <c r="H20" s="281"/>
    </row>
    <row r="21" spans="1:8" s="171" customFormat="1" ht="15.75">
      <c r="A21" s="104" t="s">
        <v>279</v>
      </c>
      <c r="B21" s="118" t="s">
        <v>278</v>
      </c>
      <c r="C21" s="184"/>
      <c r="D21" s="197">
        <v>658</v>
      </c>
      <c r="E21" s="197">
        <v>0</v>
      </c>
      <c r="F21" s="197">
        <v>0</v>
      </c>
      <c r="G21" s="197">
        <v>0</v>
      </c>
      <c r="H21" s="281">
        <v>0</v>
      </c>
    </row>
    <row r="22" spans="1:8" s="171" customFormat="1" ht="15.75">
      <c r="A22" s="104"/>
      <c r="B22" s="118"/>
      <c r="C22" s="184"/>
      <c r="D22" s="173"/>
      <c r="E22" s="173"/>
      <c r="F22" s="173"/>
      <c r="G22" s="173"/>
      <c r="H22" s="281"/>
    </row>
    <row r="23" spans="1:8" s="171" customFormat="1" ht="15.75">
      <c r="A23" s="196"/>
      <c r="B23" s="194" t="s">
        <v>278</v>
      </c>
      <c r="C23" s="195"/>
      <c r="D23" s="174">
        <f>SUM(D21:D22)</f>
        <v>658</v>
      </c>
      <c r="E23" s="174">
        <f>SUM(E21)</f>
        <v>0</v>
      </c>
      <c r="F23" s="174">
        <f>SUM(F21)</f>
        <v>0</v>
      </c>
      <c r="G23" s="174">
        <f>SUM(G21)</f>
        <v>0</v>
      </c>
      <c r="H23" s="282">
        <v>0</v>
      </c>
    </row>
    <row r="24" spans="1:8" s="171" customFormat="1" ht="15.75">
      <c r="A24" s="104"/>
      <c r="B24" s="118"/>
      <c r="C24" s="184"/>
      <c r="D24" s="173"/>
      <c r="E24" s="173"/>
      <c r="F24" s="173"/>
      <c r="G24" s="173"/>
      <c r="H24" s="281"/>
    </row>
    <row r="25" spans="2:8" s="171" customFormat="1" ht="45.75" customHeight="1">
      <c r="B25" s="175" t="s">
        <v>305</v>
      </c>
      <c r="C25" s="176"/>
      <c r="D25" s="176">
        <f>SUM('8. táj adatok műk'!D12+'8. táj adatok műk'!D25+'9. táj adatok felh'!D11)</f>
        <v>211926</v>
      </c>
      <c r="E25" s="176">
        <f>SUM('8. táj adatok műk'!G12+'8. táj adatok műk'!G25+'9. táj adatok felh'!E11)</f>
        <v>277185</v>
      </c>
      <c r="F25" s="176">
        <f>SUM('8. táj adatok műk'!H12+'8. táj adatok műk'!H25+'9. táj adatok felh'!F11)</f>
        <v>308126</v>
      </c>
      <c r="G25" s="176">
        <f>SUM('8. táj adatok műk'!I12+'8. táj adatok műk'!I25+'9. táj adatok felh'!G11)</f>
        <v>288705</v>
      </c>
      <c r="H25" s="281">
        <f t="shared" si="0"/>
        <v>93.69705899534605</v>
      </c>
    </row>
    <row r="26" spans="2:8" s="171" customFormat="1" ht="44.25" customHeight="1">
      <c r="B26" s="175" t="s">
        <v>306</v>
      </c>
      <c r="C26" s="176"/>
      <c r="D26" s="176">
        <f>SUM('8. táj adatok műk'!D20+'9. táj adatok felh'!D17+'9. táj adatok felh'!D23)</f>
        <v>123195</v>
      </c>
      <c r="E26" s="176">
        <f>SUM('8. táj adatok műk'!G20+'9. táj adatok felh'!E17+'9. táj adatok felh'!E23)</f>
        <v>277185</v>
      </c>
      <c r="F26" s="176">
        <f>SUM('8. táj adatok műk'!H20+'9. táj adatok felh'!F17+'9. táj adatok felh'!F23)</f>
        <v>308126</v>
      </c>
      <c r="G26" s="176">
        <f>SUM('8. táj adatok műk'!I20+'9. táj adatok felh'!G17+'9. táj adatok felh'!G23)</f>
        <v>117702</v>
      </c>
      <c r="H26" s="281">
        <f t="shared" si="0"/>
        <v>38.199308075267915</v>
      </c>
    </row>
    <row r="27" spans="5:6" ht="15.75">
      <c r="E27" s="177"/>
      <c r="F27" s="158"/>
    </row>
    <row r="28" spans="5:6" ht="15.75">
      <c r="E28" s="177"/>
      <c r="F28" s="158"/>
    </row>
    <row r="29" spans="5:6" ht="15.75">
      <c r="E29" s="177"/>
      <c r="F29" s="158"/>
    </row>
    <row r="30" spans="5:6" ht="15.75">
      <c r="E30" s="177"/>
      <c r="F30" s="158"/>
    </row>
  </sheetData>
  <sheetProtection/>
  <mergeCells count="3">
    <mergeCell ref="B2:E2"/>
    <mergeCell ref="B3:E3"/>
    <mergeCell ref="B1:H1"/>
  </mergeCells>
  <printOptions headings="1"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</dc:creator>
  <cp:keywords/>
  <dc:description/>
  <cp:lastModifiedBy>Jegyző</cp:lastModifiedBy>
  <cp:lastPrinted>2015-04-27T07:33:11Z</cp:lastPrinted>
  <dcterms:created xsi:type="dcterms:W3CDTF">2011-11-25T07:46:57Z</dcterms:created>
  <dcterms:modified xsi:type="dcterms:W3CDTF">2015-04-27T07:33:29Z</dcterms:modified>
  <cp:category/>
  <cp:version/>
  <cp:contentType/>
  <cp:contentStatus/>
</cp:coreProperties>
</file>