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7" firstSheet="5" activeTab="15"/>
  </bookViews>
  <sheets>
    <sheet name="1_kiemelt ei" sheetId="1" r:id="rId1"/>
    <sheet name="2_kiadások feladatonként" sheetId="2" r:id="rId2"/>
    <sheet name="3_kiadások önkorm" sheetId="3" r:id="rId3"/>
    <sheet name="4_bevételek feladatonként" sheetId="4" r:id="rId4"/>
    <sheet name="5_bevételek önkormányzat" sheetId="5" r:id="rId5"/>
    <sheet name="6_létszám" sheetId="6" r:id="rId6"/>
    <sheet name="7_beruházások felújítások" sheetId="7" r:id="rId7"/>
    <sheet name="8_tartalékok" sheetId="8" r:id="rId8"/>
    <sheet name="9_stabilitási 1" sheetId="9" r:id="rId9"/>
    <sheet name="9_stabilitási 2" sheetId="10" r:id="rId10"/>
    <sheet name="10_finanszírozás" sheetId="11" r:id="rId11"/>
    <sheet name="kiadások kv szerv" sheetId="12" state="hidden" r:id="rId12"/>
    <sheet name="kiadások összetolt" sheetId="13" state="hidden" r:id="rId13"/>
    <sheet name="bevételek kv szerv" sheetId="14" state="hidden" r:id="rId14"/>
    <sheet name="bevételek összetolt" sheetId="15" state="hidden" r:id="rId15"/>
    <sheet name="11_közvetett" sheetId="16" r:id="rId16"/>
    <sheet name="12 pe átadás" sheetId="17" r:id="rId17"/>
    <sheet name="13 műk bev" sheetId="18" r:id="rId18"/>
    <sheet name="14 helyi adók" sheetId="19" r:id="rId19"/>
    <sheet name="15 pénzmaradvány" sheetId="20" r:id="rId20"/>
    <sheet name="16 eredménykimutatás" sheetId="21" r:id="rId21"/>
    <sheet name="17 vagyonkimutatás" sheetId="22" r:id="rId22"/>
    <sheet name="17 vagonymérleg" sheetId="23" r:id="rId23"/>
    <sheet name="_EU projektek" sheetId="24" r:id="rId24"/>
    <sheet name="összevont mérleg" sheetId="25" r:id="rId25"/>
    <sheet name="MÉRLEG (3)" sheetId="26" state="hidden" r:id="rId26"/>
  </sheets>
  <definedNames>
    <definedName name="foot_4_place" localSheetId="9">'9_stabilitási 2'!$A$19</definedName>
    <definedName name="foot_5_place" localSheetId="9">'9_stabilitási 2'!#REF!</definedName>
    <definedName name="foot_53_place" localSheetId="9">'9_stabilitási 2'!#REF!</definedName>
    <definedName name="_xlnm.Print_Area" localSheetId="23">'_EU projektek'!$A$1:$B$44</definedName>
    <definedName name="_xlnm.Print_Area" localSheetId="0">'1_kiemelt ei'!$A$1:$A$27</definedName>
    <definedName name="_xlnm.Print_Area" localSheetId="10">'10_finanszírozás'!$A$1:$E$10</definedName>
    <definedName name="_xlnm.Print_Area" localSheetId="19">'15 pénzmaradvány'!$A$1:$B$20</definedName>
    <definedName name="_xlnm.Print_Area" localSheetId="20">'16 eredménykimutatás'!$A$1:$C$112</definedName>
    <definedName name="_xlnm.Print_Area" localSheetId="22">'17 vagonymérleg'!$A$1:$C$42</definedName>
    <definedName name="_xlnm.Print_Area" localSheetId="21">'17 vagyonkimutatás'!$A$1:$C$116</definedName>
    <definedName name="_xlnm.Print_Area" localSheetId="2">'3_kiadások önkorm'!$A$1:$H$124</definedName>
    <definedName name="_xlnm.Print_Area" localSheetId="4">'5_bevételek önkormányzat'!$A$1:$H$98</definedName>
    <definedName name="_xlnm.Print_Area" localSheetId="5">'6_létszám'!$A$1:$C$34</definedName>
    <definedName name="_xlnm.Print_Area" localSheetId="6">'7_beruházások felújítások'!$A$1:$E$50</definedName>
    <definedName name="_xlnm.Print_Area" localSheetId="7">'8_tartalékok'!$A$1:$D$10</definedName>
    <definedName name="_xlnm.Print_Area" localSheetId="8">'9_stabilitási 1'!$A$1:$J$25</definedName>
    <definedName name="_xlnm.Print_Area" localSheetId="9">'9_stabilitási 2'!$A$1:$H$39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11">'kiadások kv szerv'!$A$1:$F$123</definedName>
    <definedName name="_xlnm.Print_Area" localSheetId="12">'kiadások összetolt'!$A$1:$F$123</definedName>
    <definedName name="_xlnm.Print_Area" localSheetId="25">'MÉRLEG (3)'!$A$1:$E$154</definedName>
    <definedName name="_xlnm.Print_Area" localSheetId="24">'összevont mérleg'!$A$1:$E$33</definedName>
    <definedName name="pr10" localSheetId="9">'9_stabilitási 2'!#REF!</definedName>
    <definedName name="pr11" localSheetId="9">'9_stabilitási 2'!#REF!</definedName>
    <definedName name="pr12" localSheetId="9">'9_stabilitási 2'!#REF!</definedName>
    <definedName name="pr21" localSheetId="8">'9_stabilitási 1'!$A$28</definedName>
    <definedName name="pr22" localSheetId="8">'9_stabilitási 1'!#REF!</definedName>
    <definedName name="pr232" localSheetId="19">'15 pénzmaradvány'!$A$7</definedName>
    <definedName name="pr232" localSheetId="25">'MÉRLEG (3)'!$A$17</definedName>
    <definedName name="pr233" localSheetId="19">'15 pénzmaradvány'!$A$8</definedName>
    <definedName name="pr233" localSheetId="25">'MÉRLEG (3)'!$A$18</definedName>
    <definedName name="pr234" localSheetId="19">'15 pénzmaradvány'!$A$15</definedName>
    <definedName name="pr234" localSheetId="25">'MÉRLEG (3)'!$A$19</definedName>
    <definedName name="pr235" localSheetId="19">'15 pénzmaradvány'!$A$18</definedName>
    <definedName name="pr235" localSheetId="25">'MÉRLEG (3)'!$A$20</definedName>
    <definedName name="pr236" localSheetId="19">'15 pénzmaradvány'!$A$19</definedName>
    <definedName name="pr236" localSheetId="25">'MÉRLEG (3)'!$A$21</definedName>
    <definedName name="pr24" localSheetId="8">'9_stabilitási 1'!$A$30</definedName>
    <definedName name="pr25" localSheetId="8">'9_stabilitási 1'!$A$31</definedName>
    <definedName name="pr26" localSheetId="8">'9_stabilitási 1'!$A$32</definedName>
    <definedName name="pr27" localSheetId="8">'9_stabilitási 1'!$A$33</definedName>
    <definedName name="pr28" localSheetId="8">'9_stabilitási 1'!$A$34</definedName>
    <definedName name="pr312" localSheetId="19">'15 pénzmaradvány'!#REF!</definedName>
    <definedName name="pr312" localSheetId="25">'MÉRLEG (3)'!$A$8</definedName>
    <definedName name="pr313" localSheetId="19">'15 pénzmaradvány'!#REF!</definedName>
    <definedName name="pr313" localSheetId="25">'MÉRLEG (3)'!$A$9</definedName>
    <definedName name="pr314" localSheetId="19">'15 pénzmaradvány'!$A$3</definedName>
    <definedName name="pr314" localSheetId="25">'MÉRLEG (3)'!$A$10</definedName>
    <definedName name="pr315" localSheetId="19">'15 pénzmaradvány'!#REF!</definedName>
    <definedName name="pr315" localSheetId="25">'MÉRLEG (3)'!$A$11</definedName>
    <definedName name="pr7" localSheetId="9">'9_stabilitási 2'!#REF!</definedName>
    <definedName name="pr8" localSheetId="9">'9_stabilitási 2'!#REF!</definedName>
    <definedName name="pr9" localSheetId="9">'9_stabilitási 2'!#REF!</definedName>
  </definedNames>
  <calcPr fullCalcOnLoad="1"/>
</workbook>
</file>

<file path=xl/sharedStrings.xml><?xml version="1.0" encoding="utf-8"?>
<sst xmlns="http://schemas.openxmlformats.org/spreadsheetml/2006/main" count="4364" uniqueCount="1102">
  <si>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</si>
  <si>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</si>
  <si>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</si>
  <si>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</si>
  <si>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</si>
  <si>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</si>
  <si>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</si>
  <si>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</si>
  <si>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</si>
  <si>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</si>
  <si>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</si>
  <si>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</si>
  <si>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</si>
  <si>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</si>
  <si>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</si>
  <si>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</si>
  <si>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</si>
  <si>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</si>
  <si>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</si>
  <si>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</si>
  <si>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</si>
  <si>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</si>
  <si>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</si>
  <si>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</si>
  <si>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</si>
  <si>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</si>
  <si>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</si>
  <si>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</si>
  <si>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</si>
  <si>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</si>
  <si>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</si>
  <si>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</si>
  <si>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</si>
  <si>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</si>
  <si>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</si>
  <si>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</si>
  <si>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</si>
  <si>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</si>
  <si>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</si>
  <si>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</si>
  <si>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</si>
  <si>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</si>
  <si>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</si>
  <si>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</si>
  <si>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</si>
  <si>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</si>
  <si>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</si>
  <si>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</si>
  <si>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</si>
  <si>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</si>
  <si>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</si>
  <si>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</si>
  <si>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</si>
  <si>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</si>
  <si>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</si>
  <si>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</si>
  <si>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</si>
  <si>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</si>
  <si>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</si>
  <si>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</si>
  <si>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</si>
  <si>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</si>
  <si>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</si>
  <si>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</si>
  <si>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</si>
  <si>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</si>
  <si>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</si>
  <si>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</si>
  <si>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</si>
  <si>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</si>
  <si>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</si>
  <si>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</si>
  <si>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</si>
  <si>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</si>
  <si>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</si>
  <si>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</si>
  <si>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</si>
  <si>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</si>
  <si>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</si>
  <si>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</si>
  <si>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</si>
  <si>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</si>
  <si>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</si>
  <si>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</si>
  <si>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</si>
  <si>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</si>
  <si>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</si>
  <si>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</si>
  <si>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</si>
  <si>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</si>
  <si>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</si>
  <si>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</si>
  <si>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</si>
  <si>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</si>
  <si>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</si>
  <si>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</si>
  <si>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</si>
  <si>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</si>
  <si>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</si>
  <si>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</si>
  <si>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</si>
  <si>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</si>
  <si>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</si>
  <si>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</si>
  <si>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</si>
  <si>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</si>
  <si>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</si>
  <si>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</si>
  <si>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</si>
  <si>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</si>
  <si>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</si>
  <si>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</si>
  <si>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</si>
  <si>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</si>
  <si>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</si>
  <si>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</si>
  <si>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</si>
  <si>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</si>
  <si>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</si>
  <si>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</si>
  <si>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</si>
  <si>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</si>
  <si>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</si>
  <si>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</si>
  <si>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</si>
  <si>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</si>
  <si>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</si>
  <si>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</si>
  <si>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</si>
  <si>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</si>
  <si>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</si>
  <si>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</si>
  <si>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</si>
  <si>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</si>
  <si>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</si>
  <si>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</si>
  <si>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</si>
  <si>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</si>
  <si>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</si>
  <si>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</si>
  <si>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</si>
  <si>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</si>
  <si>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</si>
  <si>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</si>
  <si>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</si>
  <si>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</si>
  <si>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</si>
  <si>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</si>
  <si>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</si>
  <si>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</si>
  <si>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</si>
  <si>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</si>
  <si>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</si>
  <si>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</si>
  <si>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</si>
  <si>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</si>
  <si>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</si>
  <si>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</si>
  <si>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A helyi önkormányzat költségvetési mérlege közgazdasági tagolásban (E Ft)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</si>
  <si>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</si>
  <si>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</si>
  <si>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</si>
  <si>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</si>
  <si>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</si>
  <si>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</si>
  <si>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</si>
  <si>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</si>
  <si>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</si>
  <si>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</si>
  <si>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</si>
  <si>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</si>
  <si>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</si>
  <si>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</si>
  <si>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</si>
  <si>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</si>
  <si>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</si>
  <si>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</si>
  <si>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</si>
  <si>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</si>
  <si>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</si>
  <si>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</si>
  <si>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</si>
  <si>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</si>
  <si>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</si>
  <si>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</si>
  <si>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</si>
  <si>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</si>
  <si>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</si>
  <si>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</si>
  <si>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</si>
  <si>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</si>
  <si>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</si>
  <si>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</si>
  <si>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</si>
  <si>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</si>
  <si>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</si>
  <si>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</si>
  <si>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</si>
  <si>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</si>
  <si>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</si>
  <si>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</si>
  <si>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</si>
  <si>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</si>
  <si>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</si>
  <si>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</si>
  <si>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</si>
  <si>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</si>
  <si>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</si>
  <si>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</si>
  <si>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</si>
  <si>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</si>
  <si>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</si>
  <si>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</si>
  <si>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</si>
  <si>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</si>
  <si>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</si>
  <si>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</si>
  <si>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</si>
  <si>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</si>
  <si>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</si>
  <si>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</si>
  <si>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</si>
  <si>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</si>
  <si>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</si>
  <si>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</si>
  <si>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</si>
  <si>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</si>
  <si>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</si>
  <si>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</si>
  <si>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</si>
  <si>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</si>
  <si>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</si>
  <si>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</si>
  <si>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</si>
  <si>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</si>
  <si>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</si>
  <si>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</si>
  <si>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</si>
  <si>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</si>
  <si>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</si>
  <si>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</si>
  <si>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</si>
  <si>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</si>
  <si>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</si>
  <si>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</si>
  <si>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</si>
  <si>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</si>
  <si>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</si>
  <si>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</si>
  <si>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</si>
  <si>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</si>
  <si>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</si>
  <si>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</si>
  <si>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</si>
  <si>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</si>
  <si>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</si>
  <si>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</si>
  <si>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</si>
  <si>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</si>
  <si>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</si>
  <si>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</si>
  <si>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</si>
  <si>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</si>
  <si>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</si>
  <si>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</si>
  <si>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</si>
  <si>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</si>
  <si>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</si>
  <si>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</si>
  <si>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</si>
  <si>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</si>
  <si>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</si>
  <si>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</si>
  <si>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</si>
  <si>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</si>
  <si>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</si>
  <si>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</si>
  <si>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</si>
  <si>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</si>
  <si>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</si>
  <si>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</si>
  <si>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</si>
  <si>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</si>
  <si>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</si>
  <si>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</si>
  <si>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</si>
  <si>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</si>
  <si>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</si>
  <si>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</si>
  <si>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</si>
  <si>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</si>
  <si>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</si>
  <si>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</si>
  <si>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</si>
  <si>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</si>
  <si>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</si>
  <si>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</si>
  <si>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</si>
  <si>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</si>
  <si>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</si>
  <si>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</si>
  <si>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</si>
  <si>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</si>
  <si>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</si>
  <si>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</si>
  <si>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</si>
  <si>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</si>
  <si>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</si>
  <si>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</si>
  <si>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</si>
  <si>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</si>
  <si>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</si>
  <si>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</si>
  <si>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</si>
  <si>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</si>
  <si>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</si>
  <si>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</si>
  <si>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</si>
  <si>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</si>
  <si>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</si>
  <si>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</si>
  <si>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</si>
  <si>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</si>
  <si>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</si>
  <si>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</si>
  <si>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</si>
  <si>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</si>
  <si>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</si>
  <si>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</si>
  <si>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</si>
  <si>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</si>
  <si>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</si>
  <si>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</si>
  <si>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</si>
  <si>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</si>
  <si>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</si>
  <si>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</si>
  <si>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</si>
  <si>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</si>
  <si>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</si>
  <si>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</si>
  <si>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</si>
  <si>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</si>
  <si>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</si>
  <si>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</si>
  <si>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</si>
  <si>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</si>
  <si>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</si>
  <si>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</si>
  <si>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</si>
  <si>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</si>
  <si>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</si>
  <si>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</si>
  <si>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</si>
  <si>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</si>
  <si>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</si>
  <si>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</si>
  <si>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</si>
  <si>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</si>
  <si>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</si>
  <si>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</si>
  <si>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</si>
  <si>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</si>
  <si>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</si>
  <si>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</si>
  <si>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</si>
  <si>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</si>
  <si>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</si>
  <si>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</si>
  <si>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</si>
  <si>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</si>
  <si>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</si>
  <si>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</si>
  <si>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</si>
  <si>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</si>
  <si>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</si>
  <si>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</si>
  <si>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</si>
  <si>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</si>
  <si>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</si>
  <si>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</si>
  <si>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</si>
  <si>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</si>
  <si>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</si>
  <si>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</si>
  <si>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</si>
  <si>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</si>
  <si>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</si>
  <si>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</si>
  <si>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</si>
  <si>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</si>
  <si>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</si>
  <si>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</si>
  <si>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</si>
  <si>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</si>
  <si>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</si>
  <si>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</si>
  <si>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</si>
  <si>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</si>
  <si>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</si>
  <si>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</si>
  <si>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</si>
  <si>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</si>
  <si>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</si>
  <si>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</si>
  <si>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</si>
  <si>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</si>
  <si>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</si>
  <si>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</si>
  <si>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</si>
  <si>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</si>
  <si>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</si>
  <si>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</si>
  <si>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</si>
  <si>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</si>
  <si>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</si>
  <si>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</si>
  <si>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</si>
  <si>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</si>
  <si>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</si>
  <si>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</si>
  <si>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</si>
  <si>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</si>
  <si>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</si>
  <si>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</si>
  <si>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</si>
  <si>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</si>
  <si>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</si>
  <si>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</si>
  <si>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</si>
  <si>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</si>
  <si>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</si>
  <si>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</si>
  <si>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</si>
  <si>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</si>
  <si>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</si>
  <si>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</si>
  <si>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</si>
  <si>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</si>
  <si>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</si>
  <si>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</si>
  <si>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</si>
  <si>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</si>
  <si>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</si>
  <si>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</si>
  <si>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</si>
  <si>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</si>
  <si>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</si>
  <si>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</si>
  <si>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</si>
  <si>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</si>
  <si>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</si>
  <si>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</si>
  <si>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</si>
  <si>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</si>
  <si>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</si>
  <si>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</si>
  <si>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</si>
  <si>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</si>
  <si>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</si>
  <si>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</si>
  <si>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</si>
  <si>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</si>
  <si>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</si>
  <si>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</si>
  <si>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</si>
  <si>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</si>
  <si>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</si>
  <si>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</si>
  <si>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</si>
  <si>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</si>
  <si>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</si>
  <si>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</si>
  <si>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</si>
  <si>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</si>
  <si>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</si>
  <si>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</si>
  <si>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</si>
  <si>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</si>
  <si>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</si>
  <si>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</si>
  <si>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</si>
  <si>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</si>
  <si>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</si>
  <si>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</si>
  <si>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</si>
  <si>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</si>
  <si>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</si>
  <si>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</si>
  <si>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</si>
  <si>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</si>
  <si>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</si>
  <si>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</si>
  <si>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</si>
  <si>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</si>
  <si>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</si>
  <si>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</si>
  <si>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</si>
  <si>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</si>
  <si>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</si>
  <si>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</si>
  <si>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</si>
  <si>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</si>
  <si>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</si>
  <si>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</si>
  <si>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</si>
  <si>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</si>
  <si>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</si>
  <si>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</si>
  <si>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</si>
  <si>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</si>
  <si>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</si>
  <si>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</si>
  <si>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</si>
  <si>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</si>
  <si>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</si>
  <si>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</si>
  <si>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</si>
  <si>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</si>
  <si>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</si>
  <si>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</si>
  <si>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</si>
  <si>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</si>
  <si>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</si>
  <si>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</si>
  <si>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</si>
  <si>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</si>
  <si>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</si>
  <si>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</si>
  <si>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</si>
  <si>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</si>
  <si>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</si>
  <si>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</si>
  <si>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</si>
  <si>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</si>
  <si>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</si>
  <si>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</si>
  <si>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</si>
  <si>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</si>
  <si>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</si>
  <si>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</si>
  <si>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</si>
  <si>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</si>
  <si>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</si>
  <si>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</si>
  <si>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</si>
  <si>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</si>
  <si>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</si>
  <si>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</si>
  <si>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</si>
  <si>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</si>
  <si>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</si>
  <si>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</si>
  <si>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</si>
  <si>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</si>
  <si>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</si>
  <si>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</si>
  <si>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</si>
  <si>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</si>
  <si>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</si>
  <si>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</si>
  <si>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</si>
  <si>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</si>
  <si>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</si>
  <si>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</si>
  <si>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</si>
  <si>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</si>
  <si>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</si>
  <si>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</si>
  <si>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</si>
  <si>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</si>
  <si>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</si>
  <si>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</si>
  <si>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</si>
  <si>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</si>
  <si>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</si>
  <si>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</si>
  <si>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</si>
  <si>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</si>
  <si>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</si>
  <si>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</si>
  <si>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</si>
  <si>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</si>
  <si>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</si>
  <si>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</si>
  <si>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</si>
  <si>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</si>
  <si>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</si>
  <si>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</si>
  <si>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</si>
  <si>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</si>
  <si>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</si>
  <si>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</si>
  <si>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</si>
  <si>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</si>
  <si>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</si>
  <si>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</si>
  <si>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</si>
  <si>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</si>
  <si>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</si>
  <si>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</si>
  <si>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</si>
  <si>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</si>
  <si>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</si>
  <si>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</si>
  <si>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</si>
  <si>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</si>
  <si>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</si>
  <si>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</si>
  <si>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</si>
  <si>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</si>
  <si>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</si>
  <si>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</si>
  <si>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</si>
  <si>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</si>
  <si>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</si>
  <si>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</si>
  <si>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</si>
  <si>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</si>
  <si>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</si>
  <si>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</si>
  <si>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</si>
  <si>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</si>
  <si>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</si>
  <si>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</si>
  <si>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</si>
  <si>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</si>
  <si>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</si>
  <si>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</si>
  <si>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</si>
  <si>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</si>
  <si>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</si>
  <si>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</si>
  <si>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</si>
  <si>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</si>
  <si>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</si>
  <si>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</si>
  <si>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</si>
  <si>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</si>
  <si>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</si>
  <si>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</si>
  <si>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</si>
  <si>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</si>
  <si>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</si>
  <si>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</si>
  <si>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</si>
  <si>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</si>
  <si>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</si>
  <si>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</si>
  <si>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</si>
  <si>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</si>
  <si>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</si>
  <si>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</si>
  <si>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</si>
  <si>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</si>
  <si>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Eredeti előirányzat</t>
  </si>
  <si>
    <t>Módosított előirányzat</t>
  </si>
  <si>
    <t>Teljesítés</t>
  </si>
  <si>
    <t>K513</t>
  </si>
  <si>
    <t>B74</t>
  </si>
  <si>
    <t>B75</t>
  </si>
  <si>
    <t>Az egységes rovatrend szerint a kiemelt kiadási és bevételi jogcímek (E Ft)</t>
  </si>
  <si>
    <t>pénzbeli és természetbeni gyermekvédelmi támogatások</t>
  </si>
  <si>
    <t>Mindösszesen</t>
  </si>
  <si>
    <t>011130 Önkormányzatok és önkormányzati hivatalok jogalkotó és általános igazgatási tevékenysége</t>
  </si>
  <si>
    <t>018010 Önkormányzatok elszámolásai a központi költségvetéssel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</si>
  <si>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</si>
  <si>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</si>
  <si>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</si>
  <si>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</si>
  <si>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</si>
  <si>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</si>
  <si>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</si>
  <si>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</si>
  <si>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</si>
  <si>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</si>
  <si>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</si>
  <si>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</si>
  <si>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</si>
  <si>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</si>
  <si>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</si>
  <si>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</si>
  <si>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</si>
  <si>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</si>
  <si>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</si>
  <si>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</si>
  <si>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</si>
  <si>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</si>
  <si>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</si>
  <si>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</si>
  <si>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mezőgazdasági termelést érintő időjárási és más természeti kockázatok kezeléséről szóló törvény szerinti kárenyhítési hozzájárulás</t>
  </si>
  <si>
    <t>ebből:tárgyi eszközök bérbeadásából származó bevétel</t>
  </si>
  <si>
    <t>ebből: utak használata ellenében beszedett használati díj, pótdíj, elektronikus útdíj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</si>
  <si>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</si>
  <si>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</si>
  <si>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</si>
  <si>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</si>
  <si>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</si>
  <si>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</si>
  <si>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</si>
  <si>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</si>
  <si>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</si>
  <si>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</si>
  <si>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</si>
  <si>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</si>
  <si>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</si>
  <si>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</si>
  <si>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</si>
  <si>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</si>
  <si>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</si>
  <si>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</si>
  <si>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</si>
  <si>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</si>
  <si>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</si>
  <si>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</si>
  <si>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</si>
  <si>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</si>
  <si>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</si>
  <si>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</si>
  <si>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</si>
  <si>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ÖNKORMÁNYZATI ÖSSZESEN  ELŐIRÁNYZATOK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</si>
  <si>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</si>
  <si>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</si>
  <si>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</si>
  <si>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</si>
  <si>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</si>
  <si>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</si>
  <si>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</si>
  <si>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</si>
  <si>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</si>
  <si>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</si>
  <si>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</si>
  <si>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</si>
  <si>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</si>
  <si>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</si>
  <si>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</si>
  <si>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</si>
  <si>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</si>
  <si>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</si>
  <si>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</si>
  <si>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</si>
  <si>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</si>
  <si>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</si>
  <si>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</si>
  <si>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</si>
  <si>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</si>
  <si>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</si>
  <si>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</si>
  <si>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</si>
  <si>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</si>
  <si>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</si>
  <si>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</si>
  <si>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</si>
  <si>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</si>
  <si>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</si>
  <si>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</si>
  <si>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</si>
  <si>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</si>
  <si>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</si>
  <si>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</si>
  <si>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</si>
  <si>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</si>
  <si>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</si>
  <si>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</si>
  <si>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</si>
  <si>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</si>
  <si>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</si>
  <si>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</si>
  <si>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</si>
  <si>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>Egyéb felhalmozási célú támogatások államháztartáson kívülre</t>
  </si>
  <si>
    <t>Költségvetési kiadások</t>
  </si>
  <si>
    <t>Finanszírozási kiadások</t>
  </si>
  <si>
    <t>011220 Adó vám és jövedéki igazgatás</t>
  </si>
  <si>
    <t>013320 Köztemető fenntartás és működtetés</t>
  </si>
  <si>
    <t>018020 Központi költségvetési befizetések</t>
  </si>
  <si>
    <t>018030 Támogatási célú finanszírozási műveletek</t>
  </si>
  <si>
    <t>041233 Hosszabb távú közfoglalkoztatás</t>
  </si>
  <si>
    <t>051030 Nem veszélyes (települési) hulladék vegyes begyűjtése, szállítása, átalakítása</t>
  </si>
  <si>
    <t>052020 Szennyvíz gyűjtése, tisztítása, elhelyezése</t>
  </si>
  <si>
    <t>066020 Város- községgazdálkodási egyéb szolgáltatások</t>
  </si>
  <si>
    <t>081045 Szabadidősport tevékenység és támogatása</t>
  </si>
  <si>
    <t>081061 Szabadidős park, fürdő és strandszolgáltatás</t>
  </si>
  <si>
    <t>082042 Könyvtári állomány gyarapítása,nyilvántartása</t>
  </si>
  <si>
    <t>082092 Közművelődés - hagyományos közösségi kulúrális érték gondozása</t>
  </si>
  <si>
    <t>107055 Falugondnoki, tanyagondnoki szolgáltatás</t>
  </si>
  <si>
    <t>900010 Központi költségvetési funkcióra nem sororlható bevételei áhk.</t>
  </si>
  <si>
    <t>900020 Önkormányzatok funkcióra nem sororlható bevételei áhk.</t>
  </si>
  <si>
    <t>031060 Bűnmegelőzés</t>
  </si>
  <si>
    <t>032020 Tűz és katasztrófavédelmi tevékenységek</t>
  </si>
  <si>
    <t>045160 Közutak, hidak, alagutak, üzemeltetése, fenntartása</t>
  </si>
  <si>
    <t>072111 Háziorvosi alapellátás</t>
  </si>
  <si>
    <t>064010 Közvilágítás</t>
  </si>
  <si>
    <t>086030 Nemzetközi kulturális együttműködés</t>
  </si>
  <si>
    <t>091140 Óvodai nevelés, ellátás működési feladatai</t>
  </si>
  <si>
    <t>101150 Betegséggel kapcsolatos pénzbeli ellátások, támogatások</t>
  </si>
  <si>
    <t>104051 Gyermekvédelmi pénzblei és természetbeni ellátások</t>
  </si>
  <si>
    <t>105020 Foglalkoztatást elősegítő képzések és egyéb támogatások</t>
  </si>
  <si>
    <t>106020 Lakásfenntartással, lakhatással összefüggő ellátások</t>
  </si>
  <si>
    <t>107051 Szociális étkeztetés</t>
  </si>
  <si>
    <t>107052 Házi segítségnyújtás</t>
  </si>
  <si>
    <t>107054 Családsegítés</t>
  </si>
  <si>
    <t>107060 Egyéb szociális pénzbeli és természetbeni ellátások, támogatások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</si>
  <si>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</si>
  <si>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</si>
  <si>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</si>
  <si>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</si>
  <si>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</si>
  <si>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</si>
  <si>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</si>
  <si>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</si>
  <si>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</si>
  <si>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</si>
  <si>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</si>
  <si>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</si>
  <si>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</si>
  <si>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</si>
  <si>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</si>
  <si>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</si>
  <si>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</si>
  <si>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</si>
  <si>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</si>
  <si>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</si>
  <si>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</si>
  <si>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</si>
  <si>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</si>
  <si>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</si>
  <si>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</si>
  <si>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</si>
  <si>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</si>
  <si>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</si>
  <si>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</si>
  <si>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</si>
  <si>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</si>
  <si>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</si>
  <si>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</si>
  <si>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</si>
  <si>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</si>
  <si>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</si>
  <si>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</si>
  <si>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</si>
  <si>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</si>
  <si>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</si>
  <si>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</si>
  <si>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</si>
  <si>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</si>
  <si>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</si>
  <si>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</si>
  <si>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</si>
  <si>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</si>
  <si>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</si>
  <si>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</si>
  <si>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</si>
  <si>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</si>
  <si>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</si>
  <si>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</si>
  <si>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</si>
  <si>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</si>
  <si>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</si>
  <si>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</si>
  <si>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</si>
  <si>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</si>
  <si>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</si>
  <si>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</si>
  <si>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</si>
  <si>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</si>
  <si>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</si>
  <si>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</si>
  <si>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</si>
  <si>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</si>
  <si>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</si>
  <si>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</si>
  <si>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</si>
  <si>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</si>
  <si>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</si>
  <si>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</si>
  <si>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</si>
  <si>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</si>
  <si>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</si>
  <si>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</si>
  <si>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</si>
  <si>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</si>
  <si>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</si>
  <si>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</si>
  <si>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</si>
  <si>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</si>
  <si>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</si>
  <si>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</si>
  <si>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</si>
  <si>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</si>
  <si>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</si>
  <si>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</si>
  <si>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</si>
  <si>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</si>
  <si>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</si>
  <si>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</si>
  <si>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</si>
  <si>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</si>
  <si>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</si>
  <si>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</si>
  <si>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</si>
  <si>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</si>
  <si>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</si>
  <si>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</si>
  <si>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</si>
  <si>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</si>
  <si>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</si>
  <si>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</si>
  <si>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</si>
  <si>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</si>
  <si>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</si>
  <si>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</si>
  <si>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</si>
  <si>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</si>
  <si>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</si>
  <si>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</si>
  <si>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</si>
  <si>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</si>
  <si>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</si>
  <si>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</si>
  <si>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</si>
  <si>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</si>
  <si>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</si>
  <si>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</si>
  <si>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</si>
  <si>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</si>
  <si>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</si>
  <si>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</si>
  <si>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</si>
  <si>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</si>
  <si>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</si>
  <si>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</si>
  <si>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</si>
  <si>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</si>
  <si>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</si>
  <si>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</si>
  <si>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</si>
  <si>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</si>
  <si>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</si>
  <si>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</si>
  <si>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</si>
  <si>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</si>
  <si>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</si>
  <si>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</si>
  <si>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</si>
  <si>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</si>
  <si>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</si>
  <si>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</si>
  <si>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</si>
  <si>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</si>
  <si>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</si>
  <si>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</si>
  <si>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</si>
  <si>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</si>
  <si>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</si>
  <si>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</si>
  <si>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</si>
  <si>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</si>
  <si>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</si>
  <si>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</si>
  <si>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</si>
  <si>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</si>
  <si>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</si>
  <si>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</si>
  <si>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</si>
  <si>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</si>
  <si>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</si>
  <si>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</si>
  <si>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</si>
  <si>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</si>
  <si>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</si>
  <si>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</si>
  <si>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</si>
  <si>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</si>
  <si>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</si>
  <si>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</si>
  <si>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</si>
  <si>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</si>
  <si>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</si>
  <si>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</si>
  <si>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</si>
  <si>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</si>
  <si>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</si>
  <si>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</si>
  <si>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</si>
  <si>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</si>
  <si>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</si>
  <si>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</si>
  <si>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</si>
  <si>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</si>
  <si>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</si>
  <si>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</si>
  <si>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</si>
  <si>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</si>
  <si>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</si>
  <si>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</si>
  <si>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</si>
  <si>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</si>
  <si>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</si>
  <si>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</si>
  <si>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</si>
  <si>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</si>
  <si>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</si>
  <si>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</si>
  <si>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</si>
  <si>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</si>
  <si>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</si>
  <si>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</si>
  <si>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>1. melléklet</t>
  </si>
  <si>
    <t>költségvetési egyenleg  MŰKÖDÉSI</t>
  </si>
  <si>
    <t>költségvetési egyenleg FELHALMOZÁSI</t>
  </si>
  <si>
    <t xml:space="preserve">ÖNKORMÁNYZAT </t>
  </si>
  <si>
    <t>J)        PASSZÍV IDŐBELI ELHATÁROLÁSOK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</si>
  <si>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</si>
  <si>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</si>
  <si>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</si>
  <si>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</si>
  <si>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Önkormányzat 2016. évi zárszámadása</t>
  </si>
  <si>
    <t>/2017. (..) rendelethez</t>
  </si>
  <si>
    <t>2016. évi eredeti ei.</t>
  </si>
  <si>
    <t>2016. évi módosított ei.</t>
  </si>
  <si>
    <t>2016. évi tény (teljesítés)</t>
  </si>
  <si>
    <t>A helyi önkormányzat költségvetési mérlege közgazdasági tagolásban (Ft)</t>
  </si>
  <si>
    <t>B411</t>
  </si>
  <si>
    <t>B65</t>
  </si>
  <si>
    <t>Bevételek (Ft)</t>
  </si>
  <si>
    <t>/2017. (.) rendelethez</t>
  </si>
  <si>
    <t>Kiadások (Ft)</t>
  </si>
  <si>
    <t>eredeti ei.</t>
  </si>
  <si>
    <t>módosított ei.</t>
  </si>
  <si>
    <t>teljesítés</t>
  </si>
  <si>
    <t>Beruházások és felújítások (Ft)</t>
  </si>
  <si>
    <t>Módosított ei</t>
  </si>
  <si>
    <t>Csónakkikötő tervek (Ig.)</t>
  </si>
  <si>
    <t>Közpark kialakítása (50%-kal)</t>
  </si>
  <si>
    <t>Korlát gyalogjárda mellett</t>
  </si>
  <si>
    <t>Csónakkikötő (50%-kal)</t>
  </si>
  <si>
    <t>Gyalogátkelőhely pörgő</t>
  </si>
  <si>
    <t>Járdacsatlakozás és út ív</t>
  </si>
  <si>
    <t>Kamerarendszer (Község)</t>
  </si>
  <si>
    <t>Strand kabinsor (Mozgáskorlátozott wc.kialak. 50%-kal)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</si>
  <si>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</si>
  <si>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</si>
  <si>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</si>
  <si>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</si>
  <si>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</si>
  <si>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Kultúrház parketta teljes felújítás</t>
  </si>
  <si>
    <t>K.Centrum</t>
  </si>
  <si>
    <t>8. melléklet a /2017.(.) önkormányzati rendelethez</t>
  </si>
  <si>
    <t>9. melléklet a /2017.(.) önkormányzati rendelethez</t>
  </si>
  <si>
    <t>A helyi önkormányzat vagyonkimutatása (Ft)</t>
  </si>
  <si>
    <t>/2017 (.) rendelethez</t>
  </si>
  <si>
    <t>Előző időszak (2015. év)</t>
  </si>
  <si>
    <t>Tárgyi időszak (2016. év)</t>
  </si>
  <si>
    <t>A helyi önkormányzat mérlege (Ft)</t>
  </si>
  <si>
    <t>A helyi önkormányzat pénzmaradvány kimutatása (Ft)</t>
  </si>
  <si>
    <t>09        Különféle egyéb eredményszemléletű bevételek</t>
  </si>
  <si>
    <t>08        Felhalmozási célú támogatások eredményszemléletű bevételei</t>
  </si>
  <si>
    <t>C)        MÉRLEG SZERINTI EREDMÉNY (=+-A+-B)</t>
  </si>
  <si>
    <t>A helyi önkormányzat eredménykimutatása ( Ft)</t>
  </si>
  <si>
    <t>A költségvetési év azon fejlesztési céljai, amelyek megvalósításához a Gst. 3. § (1) bekezdése szerinti adósságot keletkeztető ügylet megkötése válik vagy válhat szükségessé (Ft)</t>
  </si>
  <si>
    <t>saját bevételek 2019.</t>
  </si>
  <si>
    <t>1. melléklet a /2017.() önkormányzati rendelethez</t>
  </si>
  <si>
    <t>Kiadások kormányzati funkciónként (Ft)</t>
  </si>
  <si>
    <t>/2017.() rendelethez</t>
  </si>
  <si>
    <t>072112 Háziorvosi ügyeleti ellátás</t>
  </si>
  <si>
    <t>Bevételek kormányzati funkciónként ( Ft)</t>
  </si>
  <si>
    <t>2. melléklet</t>
  </si>
  <si>
    <t>3.melléklet a /2017.(..) önkormányzati rendelethez</t>
  </si>
  <si>
    <t>4. melléklet</t>
  </si>
  <si>
    <t>5.melléklet a /2017.(.) önkormányzati rendelethez</t>
  </si>
  <si>
    <t>6. melléklet a /2017.(.) önkormányzati rendelethez</t>
  </si>
  <si>
    <t>7.melléklet a /2017.(..) önkormányzati rendelethez</t>
  </si>
  <si>
    <t>Önkormányzat 2016. évi Zárszámadása</t>
  </si>
  <si>
    <t>A közvetett támogatások ( Ft)</t>
  </si>
  <si>
    <t xml:space="preserve">                                                                                                        11. melléklet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</si>
  <si>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</si>
  <si>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</si>
  <si>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</si>
  <si>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</si>
  <si>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</si>
  <si>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</si>
  <si>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</si>
  <si>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</si>
  <si>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</si>
  <si>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</si>
  <si>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 Ft)</t>
  </si>
  <si>
    <t>12. melléklet</t>
  </si>
  <si>
    <t>K89</t>
  </si>
  <si>
    <t>Támogatások, kölcsönök bevételei (E Ft)</t>
  </si>
  <si>
    <t>13. melléklet</t>
  </si>
  <si>
    <t>B64</t>
  </si>
  <si>
    <t>Nonprofit GT</t>
  </si>
  <si>
    <t>Helyi adó és egyéb közhatalmi bevételek ( Ft)</t>
  </si>
  <si>
    <t>…../2017 (………...) rendelethez</t>
  </si>
  <si>
    <t>10. melléklet</t>
  </si>
  <si>
    <t>módosított ei. Működési célú</t>
  </si>
  <si>
    <t>módosított ei. Felhalmozási célú</t>
  </si>
  <si>
    <t>Teljesítés Működési célú</t>
  </si>
  <si>
    <t>Teljesítés Felhalmozási célú</t>
  </si>
  <si>
    <t>. melléklet a /2017.(.) önkormányzati rendelethez</t>
  </si>
  <si>
    <t>Késedelmi pótlék</t>
  </si>
  <si>
    <t>Talajterhelési díj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</si>
</sst>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0.0"/>
    <numFmt numFmtId="185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8"/>
      <color indexed="8"/>
      <name val="Bookman Old Style"/>
      <family val="1"/>
    </font>
    <font>
      <b/>
      <sz val="14"/>
      <name val="Bookman Old Style"/>
      <family val="1"/>
    </font>
    <font>
      <b/>
      <sz val="11"/>
      <color indexed="63"/>
      <name val="Bookman Old Style"/>
      <family val="1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4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"/>
    </xf>
    <xf numFmtId="173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43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83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172" fontId="1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3" fontId="14" fillId="37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left" vertical="top" wrapText="1"/>
    </xf>
    <xf numFmtId="3" fontId="14" fillId="4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39" fillId="0" borderId="0" xfId="0" applyFont="1" applyFill="1" applyAlignment="1">
      <alignment/>
    </xf>
    <xf numFmtId="0" fontId="22" fillId="37" borderId="10" xfId="0" applyFont="1" applyFill="1" applyBorder="1" applyAlignment="1">
      <alignment/>
    </xf>
    <xf numFmtId="173" fontId="11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2" fillId="38" borderId="10" xfId="0" applyFont="1" applyFill="1" applyBorder="1" applyAlignment="1">
      <alignment/>
    </xf>
    <xf numFmtId="173" fontId="11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4" borderId="10" xfId="0" applyFont="1" applyFill="1" applyBorder="1" applyAlignment="1">
      <alignment horizontal="left" vertical="center"/>
    </xf>
    <xf numFmtId="173" fontId="6" fillId="4" borderId="10" xfId="0" applyNumberFormat="1" applyFont="1" applyFill="1" applyBorder="1" applyAlignment="1">
      <alignment vertical="center"/>
    </xf>
    <xf numFmtId="0" fontId="14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15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justify"/>
    </xf>
    <xf numFmtId="0" fontId="45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justify"/>
    </xf>
    <xf numFmtId="0" fontId="14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98" customWidth="1"/>
    <col min="2" max="3" width="12.57421875" style="98" customWidth="1"/>
    <col min="4" max="4" width="12.8515625" style="98" bestFit="1" customWidth="1"/>
    <col min="5" max="16384" width="9.140625" style="98" customWidth="1"/>
  </cols>
  <sheetData>
    <row r="1" ht="15">
      <c r="A1" s="97" t="s">
        <v>1061</v>
      </c>
    </row>
    <row r="2" ht="38.25" customHeight="1">
      <c r="A2" s="78" t="s">
        <v>1016</v>
      </c>
    </row>
    <row r="3" spans="1:4" ht="50.25" customHeight="1">
      <c r="A3" s="66" t="s">
        <v>661</v>
      </c>
      <c r="B3" s="124" t="s">
        <v>655</v>
      </c>
      <c r="C3" s="124" t="s">
        <v>656</v>
      </c>
      <c r="D3" s="99" t="s">
        <v>657</v>
      </c>
    </row>
    <row r="5" ht="8.25" customHeight="1"/>
    <row r="6" spans="2:4" ht="15">
      <c r="B6" s="99"/>
      <c r="C6" s="99"/>
      <c r="D6" s="99"/>
    </row>
    <row r="7" spans="1:4" ht="15">
      <c r="A7" s="99" t="s">
        <v>198</v>
      </c>
      <c r="B7" s="99">
        <v>25447940</v>
      </c>
      <c r="C7" s="99">
        <v>26474768</v>
      </c>
      <c r="D7" s="99">
        <v>26474174</v>
      </c>
    </row>
    <row r="8" spans="1:4" ht="15">
      <c r="A8" s="99" t="s">
        <v>199</v>
      </c>
      <c r="B8" s="99">
        <v>6199331</v>
      </c>
      <c r="C8" s="99">
        <v>6546985</v>
      </c>
      <c r="D8" s="99">
        <v>6546985</v>
      </c>
    </row>
    <row r="9" spans="1:4" ht="15">
      <c r="A9" s="99" t="s">
        <v>200</v>
      </c>
      <c r="B9" s="99">
        <v>71830563</v>
      </c>
      <c r="C9" s="99">
        <v>79440219</v>
      </c>
      <c r="D9" s="99">
        <v>70928060</v>
      </c>
    </row>
    <row r="10" spans="1:4" ht="15">
      <c r="A10" s="99" t="s">
        <v>201</v>
      </c>
      <c r="B10" s="99">
        <v>4000000</v>
      </c>
      <c r="C10" s="99">
        <v>4000000</v>
      </c>
      <c r="D10" s="99">
        <v>1081361</v>
      </c>
    </row>
    <row r="11" spans="1:4" ht="15">
      <c r="A11" s="99" t="s">
        <v>202</v>
      </c>
      <c r="B11" s="99">
        <v>109845750</v>
      </c>
      <c r="C11" s="99">
        <v>140623367</v>
      </c>
      <c r="D11" s="99">
        <v>31631032</v>
      </c>
    </row>
    <row r="12" spans="1:4" ht="15">
      <c r="A12" s="99" t="s">
        <v>203</v>
      </c>
      <c r="B12" s="99">
        <v>92290000</v>
      </c>
      <c r="C12" s="99">
        <v>91922000</v>
      </c>
      <c r="D12" s="99">
        <v>2471997</v>
      </c>
    </row>
    <row r="13" spans="1:4" ht="15">
      <c r="A13" s="99" t="s">
        <v>204</v>
      </c>
      <c r="B13" s="99">
        <v>2687000</v>
      </c>
      <c r="C13" s="99">
        <v>4557634</v>
      </c>
      <c r="D13" s="99">
        <v>4057206</v>
      </c>
    </row>
    <row r="14" spans="1:4" ht="15">
      <c r="A14" s="99" t="s">
        <v>205</v>
      </c>
      <c r="B14" s="99">
        <v>0</v>
      </c>
      <c r="C14" s="99">
        <v>0</v>
      </c>
      <c r="D14" s="99">
        <v>0</v>
      </c>
    </row>
    <row r="15" spans="1:4" ht="15">
      <c r="A15" s="113" t="s">
        <v>197</v>
      </c>
      <c r="B15" s="99">
        <f>SUM(B7:B14)</f>
        <v>312300584</v>
      </c>
      <c r="C15" s="99">
        <f>SUM(C7:C14)</f>
        <v>353564973</v>
      </c>
      <c r="D15" s="99">
        <f>SUM(D7:D14)</f>
        <v>143190815</v>
      </c>
    </row>
    <row r="16" spans="1:4" ht="15">
      <c r="A16" s="113" t="s">
        <v>206</v>
      </c>
      <c r="B16" s="99"/>
      <c r="C16" s="99">
        <v>3732166</v>
      </c>
      <c r="D16" s="99">
        <v>3188399</v>
      </c>
    </row>
    <row r="17" spans="1:4" ht="15">
      <c r="A17" s="144" t="s">
        <v>653</v>
      </c>
      <c r="B17" s="233">
        <f>SUM(B16+B15)</f>
        <v>312300584</v>
      </c>
      <c r="C17" s="233">
        <f>SUM(C16+C15)</f>
        <v>357297139</v>
      </c>
      <c r="D17" s="233">
        <f>SUM(D16+D15)</f>
        <v>146379214</v>
      </c>
    </row>
    <row r="18" spans="1:4" ht="15">
      <c r="A18" s="99" t="s">
        <v>208</v>
      </c>
      <c r="B18" s="99">
        <v>33863509</v>
      </c>
      <c r="C18" s="99">
        <v>63677901</v>
      </c>
      <c r="D18" s="99">
        <v>64838270</v>
      </c>
    </row>
    <row r="19" spans="1:4" ht="15">
      <c r="A19" s="99" t="s">
        <v>209</v>
      </c>
      <c r="B19" s="99">
        <v>0</v>
      </c>
      <c r="C19" s="99">
        <v>12763163</v>
      </c>
      <c r="D19" s="99">
        <v>22763163</v>
      </c>
    </row>
    <row r="20" spans="1:4" ht="15">
      <c r="A20" s="99" t="s">
        <v>210</v>
      </c>
      <c r="B20" s="99">
        <v>48900000</v>
      </c>
      <c r="C20" s="99">
        <v>50900000</v>
      </c>
      <c r="D20" s="99">
        <v>51659007</v>
      </c>
    </row>
    <row r="21" spans="1:4" ht="15">
      <c r="A21" s="99" t="s">
        <v>211</v>
      </c>
      <c r="B21" s="99">
        <v>48130075</v>
      </c>
      <c r="C21" s="99">
        <v>49875789</v>
      </c>
      <c r="D21" s="99">
        <v>47825602</v>
      </c>
    </row>
    <row r="22" spans="1:4" ht="15">
      <c r="A22" s="99" t="s">
        <v>212</v>
      </c>
      <c r="B22" s="99">
        <v>9025000</v>
      </c>
      <c r="C22" s="99">
        <v>5831723</v>
      </c>
      <c r="D22" s="99">
        <v>0</v>
      </c>
    </row>
    <row r="23" spans="1:4" ht="15">
      <c r="A23" s="99" t="s">
        <v>213</v>
      </c>
      <c r="B23" s="99">
        <v>3500000</v>
      </c>
      <c r="C23" s="99">
        <v>0</v>
      </c>
      <c r="D23" s="99">
        <v>0</v>
      </c>
    </row>
    <row r="24" spans="1:4" ht="15">
      <c r="A24" s="99" t="s">
        <v>214</v>
      </c>
      <c r="B24" s="99">
        <v>950000</v>
      </c>
      <c r="C24" s="99">
        <v>1450000</v>
      </c>
      <c r="D24" s="99">
        <v>1653788</v>
      </c>
    </row>
    <row r="25" spans="1:4" ht="15">
      <c r="A25" s="113" t="s">
        <v>207</v>
      </c>
      <c r="B25" s="99">
        <f>SUM(B18:B24)</f>
        <v>144368584</v>
      </c>
      <c r="C25" s="99">
        <f>SUM(C18:C24)</f>
        <v>184498576</v>
      </c>
      <c r="D25" s="99">
        <f>SUM(D18:D24)</f>
        <v>188739830</v>
      </c>
    </row>
    <row r="26" spans="1:4" ht="15">
      <c r="A26" s="113" t="s">
        <v>215</v>
      </c>
      <c r="B26" s="99">
        <v>167932000</v>
      </c>
      <c r="C26" s="99">
        <v>172798563</v>
      </c>
      <c r="D26" s="99">
        <v>170858277</v>
      </c>
    </row>
    <row r="27" spans="1:4" ht="15">
      <c r="A27" s="144" t="s">
        <v>654</v>
      </c>
      <c r="B27" s="233">
        <f>SUM(B25+B26)</f>
        <v>312300584</v>
      </c>
      <c r="C27" s="233">
        <f>SUM(C25+C26)</f>
        <v>357297139</v>
      </c>
      <c r="D27" s="233">
        <f>SUM(D25+D26)</f>
        <v>359598107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6">
      <selection activeCell="A1" sqref="A1:H1"/>
    </sheetView>
  </sheetViews>
  <sheetFormatPr defaultColWidth="9.140625" defaultRowHeight="15"/>
  <cols>
    <col min="1" max="1" width="64.140625" style="98" customWidth="1"/>
    <col min="2" max="2" width="15.421875" style="98" customWidth="1"/>
    <col min="3" max="3" width="14.7109375" style="98" customWidth="1"/>
    <col min="4" max="4" width="13.28125" style="98" customWidth="1"/>
    <col min="5" max="5" width="15.7109375" style="98" customWidth="1"/>
    <col min="6" max="6" width="14.28125" style="98" customWidth="1"/>
    <col min="7" max="7" width="15.28125" style="98" customWidth="1"/>
    <col min="8" max="8" width="17.00390625" style="98" customWidth="1"/>
    <col min="9" max="9" width="16.28125" style="98" customWidth="1"/>
    <col min="10" max="16384" width="9.140625" style="98" customWidth="1"/>
  </cols>
  <sheetData>
    <row r="1" spans="1:8" ht="15">
      <c r="A1" s="294" t="s">
        <v>1048</v>
      </c>
      <c r="B1" s="294"/>
      <c r="C1" s="294"/>
      <c r="D1" s="294"/>
      <c r="E1" s="294"/>
      <c r="F1" s="294"/>
      <c r="G1" s="294"/>
      <c r="H1" s="294"/>
    </row>
    <row r="2" spans="1:8" ht="25.5" customHeight="1">
      <c r="A2" s="288" t="s">
        <v>1016</v>
      </c>
      <c r="B2" s="298"/>
      <c r="C2" s="298"/>
      <c r="D2" s="298"/>
      <c r="E2" s="298"/>
      <c r="F2" s="298"/>
      <c r="G2" s="298"/>
      <c r="H2" s="298"/>
    </row>
    <row r="3" spans="1:8" ht="82.5" customHeight="1">
      <c r="A3" s="292" t="s">
        <v>189</v>
      </c>
      <c r="B3" s="292"/>
      <c r="C3" s="292"/>
      <c r="D3" s="292"/>
      <c r="E3" s="292"/>
      <c r="F3" s="292"/>
      <c r="G3" s="292"/>
      <c r="H3" s="292"/>
    </row>
    <row r="4" spans="1:8" ht="20.25" customHeight="1">
      <c r="A4" s="65"/>
      <c r="B4" s="127"/>
      <c r="C4" s="127"/>
      <c r="D4" s="127"/>
      <c r="E4" s="127"/>
      <c r="F4" s="127"/>
      <c r="G4" s="127"/>
      <c r="H4" s="127"/>
    </row>
    <row r="5" ht="15">
      <c r="A5" s="98" t="s">
        <v>142</v>
      </c>
    </row>
    <row r="6" spans="1:9" s="132" customFormat="1" ht="102" customHeight="1">
      <c r="A6" s="111" t="s">
        <v>216</v>
      </c>
      <c r="B6" s="111" t="s">
        <v>217</v>
      </c>
      <c r="C6" s="129" t="s">
        <v>131</v>
      </c>
      <c r="D6" s="129" t="s">
        <v>132</v>
      </c>
      <c r="E6" s="129" t="s">
        <v>137</v>
      </c>
      <c r="F6" s="130"/>
      <c r="G6" s="131"/>
      <c r="H6" s="131"/>
      <c r="I6" s="131"/>
    </row>
    <row r="7" spans="1:9" ht="15">
      <c r="A7" s="19" t="s">
        <v>647</v>
      </c>
      <c r="B7" s="125" t="s">
        <v>483</v>
      </c>
      <c r="C7" s="99"/>
      <c r="D7" s="99"/>
      <c r="E7" s="64"/>
      <c r="F7" s="128"/>
      <c r="G7" s="126"/>
      <c r="H7" s="126"/>
      <c r="I7" s="126"/>
    </row>
    <row r="8" spans="1:9" ht="15">
      <c r="A8" s="53" t="s">
        <v>355</v>
      </c>
      <c r="B8" s="53" t="s">
        <v>483</v>
      </c>
      <c r="C8" s="99"/>
      <c r="D8" s="99"/>
      <c r="E8" s="99"/>
      <c r="F8" s="128"/>
      <c r="G8" s="126"/>
      <c r="H8" s="126"/>
      <c r="I8" s="126"/>
    </row>
    <row r="9" spans="1:9" ht="30">
      <c r="A9" s="10" t="s">
        <v>484</v>
      </c>
      <c r="B9" s="125" t="s">
        <v>485</v>
      </c>
      <c r="C9" s="99"/>
      <c r="D9" s="99"/>
      <c r="E9" s="99"/>
      <c r="F9" s="128"/>
      <c r="G9" s="126"/>
      <c r="H9" s="126"/>
      <c r="I9" s="126"/>
    </row>
    <row r="10" spans="1:9" ht="15">
      <c r="A10" s="19" t="s">
        <v>40</v>
      </c>
      <c r="B10" s="125" t="s">
        <v>486</v>
      </c>
      <c r="C10" s="99"/>
      <c r="D10" s="99"/>
      <c r="E10" s="99"/>
      <c r="F10" s="128"/>
      <c r="G10" s="126"/>
      <c r="H10" s="126"/>
      <c r="I10" s="126"/>
    </row>
    <row r="11" spans="1:9" ht="15">
      <c r="A11" s="53" t="s">
        <v>355</v>
      </c>
      <c r="B11" s="53" t="s">
        <v>486</v>
      </c>
      <c r="C11" s="99"/>
      <c r="D11" s="99"/>
      <c r="E11" s="99"/>
      <c r="F11" s="128"/>
      <c r="G11" s="126"/>
      <c r="H11" s="126"/>
      <c r="I11" s="126"/>
    </row>
    <row r="12" spans="1:9" ht="15">
      <c r="A12" s="9" t="s">
        <v>11</v>
      </c>
      <c r="B12" s="101" t="s">
        <v>487</v>
      </c>
      <c r="C12" s="99">
        <v>0</v>
      </c>
      <c r="D12" s="99">
        <v>0</v>
      </c>
      <c r="E12" s="99">
        <v>0</v>
      </c>
      <c r="F12" s="128"/>
      <c r="G12" s="126"/>
      <c r="H12" s="126"/>
      <c r="I12" s="126"/>
    </row>
    <row r="13" spans="1:9" ht="15">
      <c r="A13" s="10" t="s">
        <v>41</v>
      </c>
      <c r="B13" s="125" t="s">
        <v>488</v>
      </c>
      <c r="C13" s="99"/>
      <c r="D13" s="99"/>
      <c r="E13" s="99"/>
      <c r="F13" s="128"/>
      <c r="G13" s="126"/>
      <c r="H13" s="126"/>
      <c r="I13" s="126"/>
    </row>
    <row r="14" spans="1:9" ht="15">
      <c r="A14" s="53" t="s">
        <v>363</v>
      </c>
      <c r="B14" s="53" t="s">
        <v>488</v>
      </c>
      <c r="C14" s="99"/>
      <c r="D14" s="99"/>
      <c r="E14" s="99"/>
      <c r="F14" s="128"/>
      <c r="G14" s="126"/>
      <c r="H14" s="126"/>
      <c r="I14" s="126"/>
    </row>
    <row r="15" spans="1:9" ht="15">
      <c r="A15" s="19" t="s">
        <v>489</v>
      </c>
      <c r="B15" s="125" t="s">
        <v>490</v>
      </c>
      <c r="C15" s="99"/>
      <c r="D15" s="99"/>
      <c r="E15" s="99"/>
      <c r="F15" s="128"/>
      <c r="G15" s="126"/>
      <c r="H15" s="126"/>
      <c r="I15" s="126"/>
    </row>
    <row r="16" spans="1:9" ht="15">
      <c r="A16" s="11" t="s">
        <v>42</v>
      </c>
      <c r="B16" s="125" t="s">
        <v>491</v>
      </c>
      <c r="C16" s="99"/>
      <c r="D16" s="99"/>
      <c r="E16" s="99"/>
      <c r="F16" s="128"/>
      <c r="G16" s="126"/>
      <c r="H16" s="126"/>
      <c r="I16" s="126"/>
    </row>
    <row r="17" spans="1:9" ht="15">
      <c r="A17" s="53" t="s">
        <v>364</v>
      </c>
      <c r="B17" s="53" t="s">
        <v>491</v>
      </c>
      <c r="C17" s="99"/>
      <c r="D17" s="99"/>
      <c r="E17" s="99"/>
      <c r="F17" s="128"/>
      <c r="G17" s="126"/>
      <c r="H17" s="126"/>
      <c r="I17" s="126"/>
    </row>
    <row r="18" spans="1:9" ht="15">
      <c r="A18" s="19" t="s">
        <v>492</v>
      </c>
      <c r="B18" s="125" t="s">
        <v>493</v>
      </c>
      <c r="C18" s="99"/>
      <c r="D18" s="99"/>
      <c r="E18" s="99"/>
      <c r="F18" s="128"/>
      <c r="G18" s="126"/>
      <c r="H18" s="126"/>
      <c r="I18" s="126"/>
    </row>
    <row r="19" spans="1:9" ht="15">
      <c r="A19" s="20" t="s">
        <v>12</v>
      </c>
      <c r="B19" s="101" t="s">
        <v>494</v>
      </c>
      <c r="C19" s="99">
        <v>0</v>
      </c>
      <c r="D19" s="99">
        <v>0</v>
      </c>
      <c r="E19" s="99">
        <v>0</v>
      </c>
      <c r="F19" s="128"/>
      <c r="G19" s="126"/>
      <c r="H19" s="126"/>
      <c r="I19" s="126"/>
    </row>
    <row r="20" spans="1:9" ht="15">
      <c r="A20" s="10" t="s">
        <v>509</v>
      </c>
      <c r="B20" s="125" t="s">
        <v>510</v>
      </c>
      <c r="C20" s="99"/>
      <c r="D20" s="99"/>
      <c r="E20" s="99"/>
      <c r="F20" s="128"/>
      <c r="G20" s="126"/>
      <c r="H20" s="126"/>
      <c r="I20" s="126"/>
    </row>
    <row r="21" spans="1:9" ht="15">
      <c r="A21" s="11" t="s">
        <v>511</v>
      </c>
      <c r="B21" s="125" t="s">
        <v>512</v>
      </c>
      <c r="C21" s="99"/>
      <c r="D21" s="99"/>
      <c r="E21" s="99"/>
      <c r="F21" s="128"/>
      <c r="G21" s="126"/>
      <c r="H21" s="126"/>
      <c r="I21" s="126"/>
    </row>
    <row r="22" spans="1:9" ht="15">
      <c r="A22" s="19" t="s">
        <v>513</v>
      </c>
      <c r="B22" s="125" t="s">
        <v>514</v>
      </c>
      <c r="C22" s="99"/>
      <c r="D22" s="99"/>
      <c r="E22" s="99"/>
      <c r="F22" s="128"/>
      <c r="G22" s="126"/>
      <c r="H22" s="126"/>
      <c r="I22" s="126"/>
    </row>
    <row r="23" spans="1:9" ht="15">
      <c r="A23" s="19" t="s">
        <v>652</v>
      </c>
      <c r="B23" s="125" t="s">
        <v>515</v>
      </c>
      <c r="C23" s="99"/>
      <c r="D23" s="99"/>
      <c r="E23" s="99"/>
      <c r="F23" s="128"/>
      <c r="G23" s="126"/>
      <c r="H23" s="126"/>
      <c r="I23" s="126"/>
    </row>
    <row r="24" spans="1:9" ht="15">
      <c r="A24" s="53" t="s">
        <v>389</v>
      </c>
      <c r="B24" s="53" t="s">
        <v>515</v>
      </c>
      <c r="C24" s="99"/>
      <c r="D24" s="99"/>
      <c r="E24" s="99"/>
      <c r="F24" s="128"/>
      <c r="G24" s="126"/>
      <c r="H24" s="126"/>
      <c r="I24" s="126"/>
    </row>
    <row r="25" spans="1:9" ht="15">
      <c r="A25" s="53" t="s">
        <v>390</v>
      </c>
      <c r="B25" s="53" t="s">
        <v>515</v>
      </c>
      <c r="C25" s="99"/>
      <c r="D25" s="99"/>
      <c r="E25" s="99"/>
      <c r="F25" s="128"/>
      <c r="G25" s="126"/>
      <c r="H25" s="126"/>
      <c r="I25" s="126"/>
    </row>
    <row r="26" spans="1:9" ht="15">
      <c r="A26" s="54" t="s">
        <v>391</v>
      </c>
      <c r="B26" s="54" t="s">
        <v>515</v>
      </c>
      <c r="C26" s="99"/>
      <c r="D26" s="99"/>
      <c r="E26" s="99"/>
      <c r="F26" s="128"/>
      <c r="G26" s="126"/>
      <c r="H26" s="126"/>
      <c r="I26" s="126"/>
    </row>
    <row r="27" spans="1:9" ht="15">
      <c r="A27" s="55" t="s">
        <v>15</v>
      </c>
      <c r="B27" s="38" t="s">
        <v>516</v>
      </c>
      <c r="C27" s="99">
        <v>0</v>
      </c>
      <c r="D27" s="99">
        <v>0</v>
      </c>
      <c r="E27" s="99">
        <v>0</v>
      </c>
      <c r="F27" s="128"/>
      <c r="G27" s="126"/>
      <c r="H27" s="126"/>
      <c r="I27" s="126"/>
    </row>
    <row r="28" spans="1:2" ht="15">
      <c r="A28" s="81"/>
      <c r="B28" s="82"/>
    </row>
    <row r="29" spans="1:8" s="134" customFormat="1" ht="47.25" customHeight="1">
      <c r="A29" s="111" t="s">
        <v>216</v>
      </c>
      <c r="B29" s="111" t="s">
        <v>217</v>
      </c>
      <c r="C29" s="133" t="s">
        <v>138</v>
      </c>
      <c r="D29" s="133" t="s">
        <v>177</v>
      </c>
      <c r="E29" s="133" t="s">
        <v>190</v>
      </c>
      <c r="F29" s="133" t="s">
        <v>1060</v>
      </c>
      <c r="G29" s="135"/>
      <c r="H29" s="135"/>
    </row>
    <row r="30" spans="1:8" ht="26.25">
      <c r="A30" s="68" t="s">
        <v>176</v>
      </c>
      <c r="B30" s="38"/>
      <c r="C30" s="99"/>
      <c r="D30" s="99"/>
      <c r="E30" s="99"/>
      <c r="F30" s="99"/>
      <c r="G30" s="126"/>
      <c r="H30" s="126"/>
    </row>
    <row r="31" spans="1:8" ht="15.75">
      <c r="A31" s="60" t="s">
        <v>192</v>
      </c>
      <c r="B31" s="38"/>
      <c r="C31" s="99">
        <v>51659007</v>
      </c>
      <c r="D31" s="99">
        <v>48100000</v>
      </c>
      <c r="E31" s="99">
        <v>48100000</v>
      </c>
      <c r="F31" s="99">
        <v>49000000</v>
      </c>
      <c r="G31" s="126"/>
      <c r="H31" s="126"/>
    </row>
    <row r="32" spans="1:8" ht="45">
      <c r="A32" s="60" t="s">
        <v>173</v>
      </c>
      <c r="B32" s="38"/>
      <c r="C32" s="99"/>
      <c r="D32" s="99">
        <v>0</v>
      </c>
      <c r="E32" s="99">
        <v>0</v>
      </c>
      <c r="F32" s="99">
        <v>0</v>
      </c>
      <c r="G32" s="126"/>
      <c r="H32" s="126"/>
    </row>
    <row r="33" spans="1:8" ht="15.75">
      <c r="A33" s="60" t="s">
        <v>174</v>
      </c>
      <c r="B33" s="38"/>
      <c r="C33" s="99">
        <v>3604740</v>
      </c>
      <c r="D33" s="99">
        <v>2000000</v>
      </c>
      <c r="E33" s="99">
        <v>2000000</v>
      </c>
      <c r="F33" s="99">
        <v>2000000</v>
      </c>
      <c r="G33" s="126"/>
      <c r="H33" s="126"/>
    </row>
    <row r="34" spans="1:8" ht="30.75" customHeight="1">
      <c r="A34" s="60" t="s">
        <v>175</v>
      </c>
      <c r="B34" s="38"/>
      <c r="C34" s="99">
        <v>0</v>
      </c>
      <c r="D34" s="99">
        <v>0</v>
      </c>
      <c r="E34" s="99">
        <v>0</v>
      </c>
      <c r="F34" s="99">
        <v>0</v>
      </c>
      <c r="G34" s="126"/>
      <c r="H34" s="126"/>
    </row>
    <row r="35" spans="1:8" ht="15.75">
      <c r="A35" s="60" t="s">
        <v>193</v>
      </c>
      <c r="B35" s="38"/>
      <c r="C35" s="99">
        <v>0</v>
      </c>
      <c r="D35" s="99">
        <v>200000</v>
      </c>
      <c r="E35" s="99">
        <v>200000</v>
      </c>
      <c r="F35" s="99">
        <v>200000</v>
      </c>
      <c r="G35" s="126"/>
      <c r="H35" s="126"/>
    </row>
    <row r="36" spans="1:8" ht="21" customHeight="1">
      <c r="A36" s="60" t="s">
        <v>191</v>
      </c>
      <c r="B36" s="38"/>
      <c r="C36" s="99">
        <v>0</v>
      </c>
      <c r="D36" s="99">
        <v>0</v>
      </c>
      <c r="E36" s="99">
        <v>0</v>
      </c>
      <c r="F36" s="99">
        <v>0</v>
      </c>
      <c r="G36" s="126"/>
      <c r="H36" s="126"/>
    </row>
    <row r="37" spans="1:8" ht="15">
      <c r="A37" s="20" t="s">
        <v>160</v>
      </c>
      <c r="B37" s="38"/>
      <c r="C37" s="99">
        <f>SUM(C31:C36)</f>
        <v>55263747</v>
      </c>
      <c r="D37" s="99">
        <f>SUM(D31:D36)</f>
        <v>50300000</v>
      </c>
      <c r="E37" s="99">
        <f>SUM(E31:E36)</f>
        <v>50300000</v>
      </c>
      <c r="F37" s="99">
        <f>SUM(F31:F36)</f>
        <v>51200000</v>
      </c>
      <c r="G37" s="126"/>
      <c r="H37" s="126"/>
    </row>
    <row r="38" spans="1:2" ht="15">
      <c r="A38" s="81"/>
      <c r="B38" s="82"/>
    </row>
    <row r="39" spans="1:2" ht="15">
      <c r="A39" s="81"/>
      <c r="B39" s="82"/>
    </row>
    <row r="40" spans="1:5" ht="15">
      <c r="A40" s="301"/>
      <c r="B40" s="301"/>
      <c r="C40" s="301"/>
      <c r="D40" s="301"/>
      <c r="E40" s="301"/>
    </row>
    <row r="41" spans="1:5" ht="15">
      <c r="A41" s="301"/>
      <c r="B41" s="301"/>
      <c r="C41" s="301"/>
      <c r="D41" s="301"/>
      <c r="E41" s="301"/>
    </row>
    <row r="42" spans="1:5" ht="27.75" customHeight="1">
      <c r="A42" s="301"/>
      <c r="B42" s="301"/>
      <c r="C42" s="301"/>
      <c r="D42" s="301"/>
      <c r="E42" s="301"/>
    </row>
    <row r="43" spans="1:2" ht="15">
      <c r="A43" s="81"/>
      <c r="B43" s="82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zoomScalePageLayoutView="0" workbookViewId="0" topLeftCell="A40">
      <selection activeCell="L10" sqref="L10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22.5" customHeight="1">
      <c r="A1" s="288" t="s">
        <v>1016</v>
      </c>
      <c r="B1" s="289"/>
      <c r="C1" s="289"/>
      <c r="D1" s="289"/>
      <c r="E1" s="320"/>
      <c r="F1" s="320"/>
      <c r="G1" s="320"/>
      <c r="H1" s="320"/>
    </row>
    <row r="2" spans="1:8" ht="48.75" customHeight="1">
      <c r="A2" s="292" t="s">
        <v>168</v>
      </c>
      <c r="B2" s="289"/>
      <c r="C2" s="289"/>
      <c r="D2" s="290"/>
      <c r="E2" s="320"/>
      <c r="F2" s="320"/>
      <c r="G2" s="320"/>
      <c r="H2" s="320"/>
    </row>
    <row r="3" spans="1:3" ht="21" customHeight="1">
      <c r="A3" s="66" t="s">
        <v>1093</v>
      </c>
      <c r="B3" s="287"/>
      <c r="C3" s="287"/>
    </row>
    <row r="4" spans="1:7" ht="15">
      <c r="A4" s="98" t="s">
        <v>142</v>
      </c>
      <c r="G4" t="s">
        <v>1094</v>
      </c>
    </row>
    <row r="5" spans="1:8" ht="51.75">
      <c r="A5" s="113" t="s">
        <v>129</v>
      </c>
      <c r="B5" s="2" t="s">
        <v>217</v>
      </c>
      <c r="C5" s="321" t="s">
        <v>162</v>
      </c>
      <c r="D5" s="321" t="s">
        <v>163</v>
      </c>
      <c r="E5" s="321" t="s">
        <v>1095</v>
      </c>
      <c r="F5" s="321" t="s">
        <v>1096</v>
      </c>
      <c r="G5" s="321" t="s">
        <v>1097</v>
      </c>
      <c r="H5" s="321" t="s">
        <v>1098</v>
      </c>
    </row>
    <row r="6" spans="1:8" ht="15">
      <c r="A6" s="10" t="s">
        <v>573</v>
      </c>
      <c r="B6" s="4" t="s">
        <v>354</v>
      </c>
      <c r="C6" s="26"/>
      <c r="D6" s="26"/>
      <c r="E6" s="26"/>
      <c r="F6" s="26"/>
      <c r="G6" s="26"/>
      <c r="H6" s="26"/>
    </row>
    <row r="7" spans="1:8" ht="15">
      <c r="A7" s="17" t="s">
        <v>355</v>
      </c>
      <c r="B7" s="17" t="s">
        <v>354</v>
      </c>
      <c r="C7" s="26"/>
      <c r="D7" s="26"/>
      <c r="E7" s="26"/>
      <c r="F7" s="26"/>
      <c r="G7" s="26"/>
      <c r="H7" s="26"/>
    </row>
    <row r="8" spans="1:8" ht="15">
      <c r="A8" s="17" t="s">
        <v>356</v>
      </c>
      <c r="B8" s="17" t="s">
        <v>354</v>
      </c>
      <c r="C8" s="26"/>
      <c r="D8" s="26"/>
      <c r="E8" s="26"/>
      <c r="F8" s="26"/>
      <c r="G8" s="26"/>
      <c r="H8" s="26"/>
    </row>
    <row r="9" spans="1:8" ht="30">
      <c r="A9" s="10" t="s">
        <v>357</v>
      </c>
      <c r="B9" s="4" t="s">
        <v>358</v>
      </c>
      <c r="C9" s="26"/>
      <c r="D9" s="26"/>
      <c r="E9" s="26"/>
      <c r="F9" s="26"/>
      <c r="G9" s="26"/>
      <c r="H9" s="26"/>
    </row>
    <row r="10" spans="1:8" ht="15">
      <c r="A10" s="10" t="s">
        <v>572</v>
      </c>
      <c r="B10" s="4" t="s">
        <v>359</v>
      </c>
      <c r="C10" s="26"/>
      <c r="D10" s="26"/>
      <c r="E10" s="26"/>
      <c r="F10" s="26"/>
      <c r="G10" s="26"/>
      <c r="H10" s="26"/>
    </row>
    <row r="11" spans="1:8" ht="15">
      <c r="A11" s="17" t="s">
        <v>355</v>
      </c>
      <c r="B11" s="17" t="s">
        <v>359</v>
      </c>
      <c r="C11" s="26"/>
      <c r="D11" s="26"/>
      <c r="E11" s="26"/>
      <c r="F11" s="26"/>
      <c r="G11" s="26"/>
      <c r="H11" s="26"/>
    </row>
    <row r="12" spans="1:8" ht="15">
      <c r="A12" s="17" t="s">
        <v>356</v>
      </c>
      <c r="B12" s="17" t="s">
        <v>360</v>
      </c>
      <c r="C12" s="26"/>
      <c r="D12" s="26"/>
      <c r="E12" s="26"/>
      <c r="F12" s="26"/>
      <c r="G12" s="26"/>
      <c r="H12" s="26"/>
    </row>
    <row r="13" spans="1:8" ht="15">
      <c r="A13" s="9" t="s">
        <v>571</v>
      </c>
      <c r="B13" s="6" t="s">
        <v>361</v>
      </c>
      <c r="C13" s="26"/>
      <c r="D13" s="26"/>
      <c r="E13" s="26"/>
      <c r="F13" s="26"/>
      <c r="G13" s="26"/>
      <c r="H13" s="26"/>
    </row>
    <row r="14" spans="1:8" ht="15">
      <c r="A14" s="19" t="s">
        <v>576</v>
      </c>
      <c r="B14" s="4" t="s">
        <v>362</v>
      </c>
      <c r="C14" s="26"/>
      <c r="D14" s="26"/>
      <c r="E14" s="26"/>
      <c r="F14" s="26"/>
      <c r="G14" s="26"/>
      <c r="H14" s="26"/>
    </row>
    <row r="15" spans="1:8" ht="15">
      <c r="A15" s="17" t="s">
        <v>363</v>
      </c>
      <c r="B15" s="17" t="s">
        <v>362</v>
      </c>
      <c r="C15" s="26"/>
      <c r="D15" s="26"/>
      <c r="E15" s="26"/>
      <c r="F15" s="26"/>
      <c r="G15" s="26"/>
      <c r="H15" s="26"/>
    </row>
    <row r="16" spans="1:8" ht="15">
      <c r="A16" s="17" t="s">
        <v>364</v>
      </c>
      <c r="B16" s="17" t="s">
        <v>362</v>
      </c>
      <c r="C16" s="26"/>
      <c r="D16" s="26"/>
      <c r="E16" s="26"/>
      <c r="F16" s="26"/>
      <c r="G16" s="26"/>
      <c r="H16" s="26"/>
    </row>
    <row r="17" spans="1:8" ht="15">
      <c r="A17" s="19" t="s">
        <v>577</v>
      </c>
      <c r="B17" s="4" t="s">
        <v>365</v>
      </c>
      <c r="C17" s="26"/>
      <c r="D17" s="26"/>
      <c r="E17" s="26"/>
      <c r="F17" s="26"/>
      <c r="G17" s="26"/>
      <c r="H17" s="26"/>
    </row>
    <row r="18" spans="1:8" ht="15">
      <c r="A18" s="17" t="s">
        <v>356</v>
      </c>
      <c r="B18" s="17" t="s">
        <v>365</v>
      </c>
      <c r="C18" s="26"/>
      <c r="D18" s="26"/>
      <c r="E18" s="26"/>
      <c r="F18" s="26"/>
      <c r="G18" s="26"/>
      <c r="H18" s="26"/>
    </row>
    <row r="19" spans="1:8" ht="15">
      <c r="A19" s="11" t="s">
        <v>366</v>
      </c>
      <c r="B19" s="4" t="s">
        <v>367</v>
      </c>
      <c r="C19" s="26"/>
      <c r="D19" s="26"/>
      <c r="E19" s="26"/>
      <c r="F19" s="26"/>
      <c r="G19" s="26"/>
      <c r="H19" s="26"/>
    </row>
    <row r="20" spans="1:8" ht="15">
      <c r="A20" s="11" t="s">
        <v>578</v>
      </c>
      <c r="B20" s="4" t="s">
        <v>368</v>
      </c>
      <c r="C20" s="26"/>
      <c r="D20" s="26"/>
      <c r="E20" s="26"/>
      <c r="F20" s="26"/>
      <c r="G20" s="26"/>
      <c r="H20" s="26"/>
    </row>
    <row r="21" spans="1:8" ht="15">
      <c r="A21" s="17" t="s">
        <v>364</v>
      </c>
      <c r="B21" s="17" t="s">
        <v>368</v>
      </c>
      <c r="C21" s="26"/>
      <c r="D21" s="26"/>
      <c r="E21" s="26"/>
      <c r="F21" s="26"/>
      <c r="G21" s="26"/>
      <c r="H21" s="26"/>
    </row>
    <row r="22" spans="1:8" ht="15">
      <c r="A22" s="17" t="s">
        <v>356</v>
      </c>
      <c r="B22" s="17" t="s">
        <v>368</v>
      </c>
      <c r="C22" s="26"/>
      <c r="D22" s="26"/>
      <c r="E22" s="26"/>
      <c r="F22" s="26"/>
      <c r="G22" s="26"/>
      <c r="H22" s="26"/>
    </row>
    <row r="23" spans="1:8" ht="15">
      <c r="A23" s="20" t="s">
        <v>574</v>
      </c>
      <c r="B23" s="6" t="s">
        <v>369</v>
      </c>
      <c r="C23" s="26"/>
      <c r="D23" s="26"/>
      <c r="E23" s="26"/>
      <c r="F23" s="26"/>
      <c r="G23" s="26"/>
      <c r="H23" s="26"/>
    </row>
    <row r="24" spans="1:8" ht="15">
      <c r="A24" s="19" t="s">
        <v>370</v>
      </c>
      <c r="B24" s="4" t="s">
        <v>371</v>
      </c>
      <c r="C24" s="26"/>
      <c r="D24" s="26"/>
      <c r="E24" s="26"/>
      <c r="F24" s="26"/>
      <c r="G24" s="26"/>
      <c r="H24" s="26"/>
    </row>
    <row r="25" spans="1:8" ht="15">
      <c r="A25" s="19" t="s">
        <v>372</v>
      </c>
      <c r="B25" s="4" t="s">
        <v>373</v>
      </c>
      <c r="C25" s="26"/>
      <c r="D25" s="26"/>
      <c r="E25" s="26"/>
      <c r="F25" s="26"/>
      <c r="G25" s="26"/>
      <c r="H25" s="26"/>
    </row>
    <row r="26" spans="1:8" ht="15">
      <c r="A26" s="19" t="s">
        <v>376</v>
      </c>
      <c r="B26" s="4" t="s">
        <v>377</v>
      </c>
      <c r="C26" s="26"/>
      <c r="D26" s="26"/>
      <c r="E26" s="26"/>
      <c r="F26" s="26"/>
      <c r="G26" s="26"/>
      <c r="H26" s="26"/>
    </row>
    <row r="27" spans="1:8" ht="15">
      <c r="A27" s="19" t="s">
        <v>378</v>
      </c>
      <c r="B27" s="4" t="s">
        <v>379</v>
      </c>
      <c r="C27" s="26"/>
      <c r="D27" s="26"/>
      <c r="E27" s="26"/>
      <c r="F27" s="26"/>
      <c r="G27" s="26"/>
      <c r="H27" s="26"/>
    </row>
    <row r="28" spans="1:8" ht="15">
      <c r="A28" s="19" t="s">
        <v>380</v>
      </c>
      <c r="B28" s="4" t="s">
        <v>381</v>
      </c>
      <c r="C28" s="26"/>
      <c r="D28" s="26"/>
      <c r="E28" s="26"/>
      <c r="F28" s="26"/>
      <c r="G28" s="26"/>
      <c r="H28" s="26"/>
    </row>
    <row r="29" spans="1:8" ht="15">
      <c r="A29" s="322" t="s">
        <v>575</v>
      </c>
      <c r="B29" s="323" t="s">
        <v>382</v>
      </c>
      <c r="C29" s="187"/>
      <c r="D29" s="187"/>
      <c r="E29" s="187"/>
      <c r="F29" s="187"/>
      <c r="G29" s="187"/>
      <c r="H29" s="187"/>
    </row>
    <row r="30" spans="1:8" ht="15">
      <c r="A30" s="19" t="s">
        <v>383</v>
      </c>
      <c r="B30" s="4" t="s">
        <v>384</v>
      </c>
      <c r="C30" s="26"/>
      <c r="D30" s="26"/>
      <c r="E30" s="26"/>
      <c r="F30" s="26"/>
      <c r="G30" s="26"/>
      <c r="H30" s="26"/>
    </row>
    <row r="31" spans="1:8" ht="15">
      <c r="A31" s="10" t="s">
        <v>385</v>
      </c>
      <c r="B31" s="4" t="s">
        <v>386</v>
      </c>
      <c r="C31" s="26"/>
      <c r="D31" s="26"/>
      <c r="E31" s="26"/>
      <c r="F31" s="26"/>
      <c r="G31" s="26"/>
      <c r="H31" s="26"/>
    </row>
    <row r="32" spans="1:8" ht="15">
      <c r="A32" s="19" t="s">
        <v>579</v>
      </c>
      <c r="B32" s="4" t="s">
        <v>387</v>
      </c>
      <c r="C32" s="26"/>
      <c r="D32" s="26"/>
      <c r="E32" s="26"/>
      <c r="F32" s="26"/>
      <c r="G32" s="26"/>
      <c r="H32" s="26"/>
    </row>
    <row r="33" spans="1:8" ht="15">
      <c r="A33" s="17" t="s">
        <v>356</v>
      </c>
      <c r="B33" s="17" t="s">
        <v>387</v>
      </c>
      <c r="C33" s="26"/>
      <c r="D33" s="26"/>
      <c r="E33" s="26"/>
      <c r="F33" s="26"/>
      <c r="G33" s="26"/>
      <c r="H33" s="26"/>
    </row>
    <row r="34" spans="1:8" ht="15">
      <c r="A34" s="19" t="s">
        <v>580</v>
      </c>
      <c r="B34" s="4" t="s">
        <v>388</v>
      </c>
      <c r="C34" s="26"/>
      <c r="D34" s="26"/>
      <c r="E34" s="26"/>
      <c r="F34" s="26"/>
      <c r="G34" s="26"/>
      <c r="H34" s="26"/>
    </row>
    <row r="35" spans="1:8" ht="15">
      <c r="A35" s="17" t="s">
        <v>389</v>
      </c>
      <c r="B35" s="17" t="s">
        <v>388</v>
      </c>
      <c r="C35" s="26"/>
      <c r="D35" s="26"/>
      <c r="E35" s="26"/>
      <c r="F35" s="26"/>
      <c r="G35" s="26"/>
      <c r="H35" s="26"/>
    </row>
    <row r="36" spans="1:8" ht="15">
      <c r="A36" s="17" t="s">
        <v>390</v>
      </c>
      <c r="B36" s="17" t="s">
        <v>388</v>
      </c>
      <c r="C36" s="26"/>
      <c r="D36" s="26"/>
      <c r="E36" s="26"/>
      <c r="F36" s="26"/>
      <c r="G36" s="26"/>
      <c r="H36" s="26"/>
    </row>
    <row r="37" spans="1:8" ht="15">
      <c r="A37" s="17" t="s">
        <v>391</v>
      </c>
      <c r="B37" s="17" t="s">
        <v>388</v>
      </c>
      <c r="C37" s="26"/>
      <c r="D37" s="26"/>
      <c r="E37" s="26"/>
      <c r="F37" s="26"/>
      <c r="G37" s="26"/>
      <c r="H37" s="26"/>
    </row>
    <row r="38" spans="1:8" ht="15">
      <c r="A38" s="17" t="s">
        <v>356</v>
      </c>
      <c r="B38" s="17" t="s">
        <v>388</v>
      </c>
      <c r="C38" s="26"/>
      <c r="D38" s="26"/>
      <c r="E38" s="26"/>
      <c r="F38" s="26"/>
      <c r="G38" s="26"/>
      <c r="H38" s="26"/>
    </row>
    <row r="39" spans="1:8" ht="15">
      <c r="A39" s="322" t="s">
        <v>581</v>
      </c>
      <c r="B39" s="323" t="s">
        <v>392</v>
      </c>
      <c r="C39" s="187"/>
      <c r="D39" s="187"/>
      <c r="E39" s="187"/>
      <c r="F39" s="187"/>
      <c r="G39" s="187"/>
      <c r="H39" s="187"/>
    </row>
    <row r="42" spans="1:8" ht="51.75">
      <c r="A42" s="113" t="s">
        <v>129</v>
      </c>
      <c r="B42" s="2" t="s">
        <v>217</v>
      </c>
      <c r="C42" s="321" t="s">
        <v>162</v>
      </c>
      <c r="D42" s="321" t="s">
        <v>163</v>
      </c>
      <c r="E42" s="321" t="s">
        <v>1095</v>
      </c>
      <c r="F42" s="321" t="s">
        <v>1096</v>
      </c>
      <c r="G42" s="321" t="s">
        <v>1097</v>
      </c>
      <c r="H42" s="321" t="s">
        <v>1098</v>
      </c>
    </row>
    <row r="43" spans="1:8" ht="15">
      <c r="A43" s="19" t="s">
        <v>647</v>
      </c>
      <c r="B43" s="4" t="s">
        <v>483</v>
      </c>
      <c r="C43" s="26"/>
      <c r="D43" s="26"/>
      <c r="E43" s="26"/>
      <c r="F43" s="26"/>
      <c r="G43" s="26"/>
      <c r="H43" s="26"/>
    </row>
    <row r="44" spans="1:8" ht="15">
      <c r="A44" s="53" t="s">
        <v>355</v>
      </c>
      <c r="B44" s="53" t="s">
        <v>483</v>
      </c>
      <c r="C44" s="26"/>
      <c r="D44" s="26"/>
      <c r="E44" s="26"/>
      <c r="F44" s="26"/>
      <c r="G44" s="26"/>
      <c r="H44" s="26"/>
    </row>
    <row r="45" spans="1:8" ht="30">
      <c r="A45" s="10" t="s">
        <v>484</v>
      </c>
      <c r="B45" s="4" t="s">
        <v>485</v>
      </c>
      <c r="C45" s="26"/>
      <c r="D45" s="26"/>
      <c r="E45" s="26"/>
      <c r="F45" s="26"/>
      <c r="G45" s="26"/>
      <c r="H45" s="26"/>
    </row>
    <row r="46" spans="1:8" ht="15">
      <c r="A46" s="19" t="s">
        <v>40</v>
      </c>
      <c r="B46" s="4" t="s">
        <v>486</v>
      </c>
      <c r="C46" s="26"/>
      <c r="D46" s="26"/>
      <c r="E46" s="26"/>
      <c r="F46" s="26"/>
      <c r="G46" s="26"/>
      <c r="H46" s="26"/>
    </row>
    <row r="47" spans="1:8" ht="15">
      <c r="A47" s="53" t="s">
        <v>355</v>
      </c>
      <c r="B47" s="53" t="s">
        <v>486</v>
      </c>
      <c r="C47" s="26"/>
      <c r="D47" s="26"/>
      <c r="E47" s="26"/>
      <c r="F47" s="26"/>
      <c r="G47" s="26"/>
      <c r="H47" s="26"/>
    </row>
    <row r="48" spans="1:8" ht="15">
      <c r="A48" s="9" t="s">
        <v>11</v>
      </c>
      <c r="B48" s="6" t="s">
        <v>487</v>
      </c>
      <c r="C48" s="26"/>
      <c r="D48" s="26"/>
      <c r="E48" s="26"/>
      <c r="F48" s="26"/>
      <c r="G48" s="26"/>
      <c r="H48" s="26"/>
    </row>
    <row r="49" spans="1:8" ht="15">
      <c r="A49" s="10" t="s">
        <v>41</v>
      </c>
      <c r="B49" s="4" t="s">
        <v>488</v>
      </c>
      <c r="C49" s="26"/>
      <c r="D49" s="26"/>
      <c r="E49" s="26"/>
      <c r="F49" s="26"/>
      <c r="G49" s="26"/>
      <c r="H49" s="26"/>
    </row>
    <row r="50" spans="1:8" ht="15">
      <c r="A50" s="53" t="s">
        <v>363</v>
      </c>
      <c r="B50" s="53" t="s">
        <v>488</v>
      </c>
      <c r="C50" s="26"/>
      <c r="D50" s="26"/>
      <c r="E50" s="26"/>
      <c r="F50" s="26"/>
      <c r="G50" s="26"/>
      <c r="H50" s="26"/>
    </row>
    <row r="51" spans="1:8" ht="15">
      <c r="A51" s="19" t="s">
        <v>489</v>
      </c>
      <c r="B51" s="4" t="s">
        <v>490</v>
      </c>
      <c r="C51" s="26"/>
      <c r="D51" s="26"/>
      <c r="E51" s="26"/>
      <c r="F51" s="26"/>
      <c r="G51" s="26"/>
      <c r="H51" s="26"/>
    </row>
    <row r="52" spans="1:8" ht="15">
      <c r="A52" s="11" t="s">
        <v>42</v>
      </c>
      <c r="B52" s="4" t="s">
        <v>491</v>
      </c>
      <c r="C52" s="26"/>
      <c r="D52" s="26"/>
      <c r="E52" s="26"/>
      <c r="F52" s="26"/>
      <c r="G52" s="26"/>
      <c r="H52" s="26"/>
    </row>
    <row r="53" spans="1:8" ht="15">
      <c r="A53" s="53" t="s">
        <v>364</v>
      </c>
      <c r="B53" s="53" t="s">
        <v>491</v>
      </c>
      <c r="C53" s="26"/>
      <c r="D53" s="26"/>
      <c r="E53" s="26"/>
      <c r="F53" s="26"/>
      <c r="G53" s="26"/>
      <c r="H53" s="26"/>
    </row>
    <row r="54" spans="1:8" ht="15">
      <c r="A54" s="19" t="s">
        <v>492</v>
      </c>
      <c r="B54" s="4" t="s">
        <v>493</v>
      </c>
      <c r="C54" s="26"/>
      <c r="D54" s="26"/>
      <c r="E54" s="26"/>
      <c r="F54" s="26"/>
      <c r="G54" s="26"/>
      <c r="H54" s="26"/>
    </row>
    <row r="55" spans="1:8" ht="15">
      <c r="A55" s="20" t="s">
        <v>12</v>
      </c>
      <c r="B55" s="6" t="s">
        <v>494</v>
      </c>
      <c r="C55" s="26"/>
      <c r="D55" s="26"/>
      <c r="E55" s="26"/>
      <c r="F55" s="26"/>
      <c r="G55" s="26"/>
      <c r="H55" s="26"/>
    </row>
    <row r="56" spans="1:8" ht="15">
      <c r="A56" s="20" t="s">
        <v>498</v>
      </c>
      <c r="B56" s="6" t="s">
        <v>499</v>
      </c>
      <c r="C56" s="26"/>
      <c r="D56" s="26"/>
      <c r="E56" s="26"/>
      <c r="F56" s="26"/>
      <c r="G56" s="26"/>
      <c r="H56" s="26"/>
    </row>
    <row r="57" spans="1:8" ht="15">
      <c r="A57" s="20" t="s">
        <v>500</v>
      </c>
      <c r="B57" s="6" t="s">
        <v>501</v>
      </c>
      <c r="C57" s="26"/>
      <c r="D57" s="26"/>
      <c r="E57" s="26"/>
      <c r="F57" s="26"/>
      <c r="G57" s="26"/>
      <c r="H57" s="26"/>
    </row>
    <row r="58" spans="1:8" ht="15">
      <c r="A58" s="20" t="s">
        <v>504</v>
      </c>
      <c r="B58" s="6" t="s">
        <v>505</v>
      </c>
      <c r="C58" s="26"/>
      <c r="D58" s="26"/>
      <c r="E58" s="26"/>
      <c r="F58" s="26"/>
      <c r="G58" s="26"/>
      <c r="H58" s="26"/>
    </row>
    <row r="59" spans="1:8" ht="15">
      <c r="A59" s="9" t="s">
        <v>141</v>
      </c>
      <c r="B59" s="6" t="s">
        <v>506</v>
      </c>
      <c r="C59" s="26"/>
      <c r="D59" s="26"/>
      <c r="E59" s="26"/>
      <c r="F59" s="26"/>
      <c r="G59" s="26"/>
      <c r="H59" s="26"/>
    </row>
    <row r="60" spans="1:8" ht="15">
      <c r="A60" s="13" t="s">
        <v>507</v>
      </c>
      <c r="B60" s="6" t="s">
        <v>506</v>
      </c>
      <c r="C60" s="26"/>
      <c r="D60" s="26"/>
      <c r="E60" s="26"/>
      <c r="F60" s="26"/>
      <c r="G60" s="26"/>
      <c r="H60" s="26"/>
    </row>
    <row r="61" spans="1:8" ht="15">
      <c r="A61" s="324" t="s">
        <v>14</v>
      </c>
      <c r="B61" s="325" t="s">
        <v>508</v>
      </c>
      <c r="C61" s="191"/>
      <c r="D61" s="191"/>
      <c r="E61" s="191"/>
      <c r="F61" s="191"/>
      <c r="G61" s="191"/>
      <c r="H61" s="191"/>
    </row>
    <row r="62" spans="1:8" ht="15">
      <c r="A62" s="10" t="s">
        <v>509</v>
      </c>
      <c r="B62" s="4" t="s">
        <v>510</v>
      </c>
      <c r="C62" s="26"/>
      <c r="D62" s="26"/>
      <c r="E62" s="26"/>
      <c r="F62" s="26"/>
      <c r="G62" s="26"/>
      <c r="H62" s="26"/>
    </row>
    <row r="63" spans="1:8" ht="15">
      <c r="A63" s="11" t="s">
        <v>511</v>
      </c>
      <c r="B63" s="4" t="s">
        <v>512</v>
      </c>
      <c r="C63" s="26"/>
      <c r="D63" s="26"/>
      <c r="E63" s="26"/>
      <c r="F63" s="26"/>
      <c r="G63" s="26"/>
      <c r="H63" s="26"/>
    </row>
    <row r="64" spans="1:8" ht="15">
      <c r="A64" s="19" t="s">
        <v>513</v>
      </c>
      <c r="B64" s="4" t="s">
        <v>514</v>
      </c>
      <c r="C64" s="26"/>
      <c r="D64" s="26"/>
      <c r="E64" s="26"/>
      <c r="F64" s="26"/>
      <c r="G64" s="26"/>
      <c r="H64" s="26"/>
    </row>
    <row r="65" spans="1:8" ht="15">
      <c r="A65" s="19" t="s">
        <v>652</v>
      </c>
      <c r="B65" s="4" t="s">
        <v>515</v>
      </c>
      <c r="C65" s="26"/>
      <c r="D65" s="26"/>
      <c r="E65" s="26"/>
      <c r="F65" s="26"/>
      <c r="G65" s="26"/>
      <c r="H65" s="26"/>
    </row>
    <row r="66" spans="1:8" ht="15">
      <c r="A66" s="53" t="s">
        <v>389</v>
      </c>
      <c r="B66" s="53" t="s">
        <v>515</v>
      </c>
      <c r="C66" s="26"/>
      <c r="D66" s="26"/>
      <c r="E66" s="26"/>
      <c r="F66" s="26"/>
      <c r="G66" s="26"/>
      <c r="H66" s="26"/>
    </row>
    <row r="67" spans="1:8" ht="15">
      <c r="A67" s="53" t="s">
        <v>390</v>
      </c>
      <c r="B67" s="53" t="s">
        <v>515</v>
      </c>
      <c r="C67" s="26"/>
      <c r="D67" s="26"/>
      <c r="E67" s="26"/>
      <c r="F67" s="26"/>
      <c r="G67" s="26"/>
      <c r="H67" s="26"/>
    </row>
    <row r="68" spans="1:8" ht="15">
      <c r="A68" s="54" t="s">
        <v>391</v>
      </c>
      <c r="B68" s="54" t="s">
        <v>515</v>
      </c>
      <c r="C68" s="26"/>
      <c r="D68" s="26"/>
      <c r="E68" s="26"/>
      <c r="F68" s="26"/>
      <c r="G68" s="26"/>
      <c r="H68" s="26"/>
    </row>
    <row r="69" spans="1:8" ht="15">
      <c r="A69" s="326" t="s">
        <v>15</v>
      </c>
      <c r="B69" s="325" t="s">
        <v>516</v>
      </c>
      <c r="C69" s="191"/>
      <c r="D69" s="191"/>
      <c r="E69" s="191"/>
      <c r="F69" s="191"/>
      <c r="G69" s="191"/>
      <c r="H69" s="19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88" t="s">
        <v>178</v>
      </c>
      <c r="B1" s="289"/>
      <c r="C1" s="289"/>
      <c r="D1" s="289"/>
      <c r="E1" s="289"/>
      <c r="F1" s="290"/>
    </row>
    <row r="2" spans="1:6" ht="19.5" customHeight="1">
      <c r="A2" s="292" t="s">
        <v>45</v>
      </c>
      <c r="B2" s="289"/>
      <c r="C2" s="289"/>
      <c r="D2" s="289"/>
      <c r="E2" s="289"/>
      <c r="F2" s="290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582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612</v>
      </c>
      <c r="B24" s="52" t="s">
        <v>251</v>
      </c>
      <c r="C24" s="41"/>
      <c r="D24" s="41"/>
      <c r="E24" s="41"/>
      <c r="F24" s="26"/>
    </row>
    <row r="25" spans="1:6" ht="15">
      <c r="A25" s="38" t="s">
        <v>583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613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584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585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586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587</v>
      </c>
      <c r="B46" s="29" t="s">
        <v>286</v>
      </c>
      <c r="C46" s="41"/>
      <c r="D46" s="41"/>
      <c r="E46" s="41"/>
      <c r="F46" s="26"/>
    </row>
    <row r="47" spans="1:6" ht="15">
      <c r="A47" s="4" t="s">
        <v>588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589</v>
      </c>
      <c r="B53" s="29" t="s">
        <v>295</v>
      </c>
      <c r="C53" s="41"/>
      <c r="D53" s="41"/>
      <c r="E53" s="41"/>
      <c r="F53" s="26"/>
    </row>
    <row r="54" spans="1:6" ht="15">
      <c r="A54" s="15" t="s">
        <v>590</v>
      </c>
      <c r="B54" s="29" t="s">
        <v>296</v>
      </c>
      <c r="C54" s="41"/>
      <c r="D54" s="41"/>
      <c r="E54" s="41"/>
      <c r="F54" s="26"/>
    </row>
    <row r="55" spans="1:6" ht="15">
      <c r="A55" s="15" t="s">
        <v>591</v>
      </c>
      <c r="B55" s="29" t="s">
        <v>297</v>
      </c>
      <c r="C55" s="41"/>
      <c r="D55" s="41"/>
      <c r="E55" s="41"/>
      <c r="F55" s="26"/>
    </row>
    <row r="56" spans="1:6" ht="15">
      <c r="A56" s="11" t="s">
        <v>592</v>
      </c>
      <c r="B56" s="29" t="s">
        <v>298</v>
      </c>
      <c r="C56" s="41"/>
      <c r="D56" s="41"/>
      <c r="E56" s="41"/>
      <c r="F56" s="26"/>
    </row>
    <row r="57" spans="1:6" ht="15">
      <c r="A57" s="11" t="s">
        <v>593</v>
      </c>
      <c r="B57" s="29" t="s">
        <v>299</v>
      </c>
      <c r="C57" s="41"/>
      <c r="D57" s="41"/>
      <c r="E57" s="41"/>
      <c r="F57" s="26"/>
    </row>
    <row r="58" spans="1:6" ht="15">
      <c r="A58" s="11" t="s">
        <v>594</v>
      </c>
      <c r="B58" s="29" t="s">
        <v>300</v>
      </c>
      <c r="C58" s="41"/>
      <c r="D58" s="41"/>
      <c r="E58" s="41"/>
      <c r="F58" s="26"/>
    </row>
    <row r="59" spans="1:6" ht="15">
      <c r="A59" s="49" t="s">
        <v>556</v>
      </c>
      <c r="B59" s="52" t="s">
        <v>301</v>
      </c>
      <c r="C59" s="41"/>
      <c r="D59" s="41"/>
      <c r="E59" s="41"/>
      <c r="F59" s="26"/>
    </row>
    <row r="60" spans="1:6" ht="15">
      <c r="A60" s="10" t="s">
        <v>595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557</v>
      </c>
      <c r="B63" s="29" t="s">
        <v>307</v>
      </c>
      <c r="C63" s="41"/>
      <c r="D63" s="41"/>
      <c r="E63" s="41"/>
      <c r="F63" s="26"/>
    </row>
    <row r="64" spans="1:6" ht="15">
      <c r="A64" s="10" t="s">
        <v>596</v>
      </c>
      <c r="B64" s="29" t="s">
        <v>308</v>
      </c>
      <c r="C64" s="41"/>
      <c r="D64" s="41"/>
      <c r="E64" s="41"/>
      <c r="F64" s="26"/>
    </row>
    <row r="65" spans="1:6" ht="15">
      <c r="A65" s="10" t="s">
        <v>559</v>
      </c>
      <c r="B65" s="29" t="s">
        <v>309</v>
      </c>
      <c r="C65" s="41"/>
      <c r="D65" s="41"/>
      <c r="E65" s="41"/>
      <c r="F65" s="26"/>
    </row>
    <row r="66" spans="1:6" ht="15">
      <c r="A66" s="10" t="s">
        <v>597</v>
      </c>
      <c r="B66" s="29" t="s">
        <v>310</v>
      </c>
      <c r="C66" s="41"/>
      <c r="D66" s="41"/>
      <c r="E66" s="41"/>
      <c r="F66" s="26"/>
    </row>
    <row r="67" spans="1:6" ht="15">
      <c r="A67" s="10" t="s">
        <v>598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599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562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600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564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565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601</v>
      </c>
      <c r="B89" s="29" t="s">
        <v>344</v>
      </c>
      <c r="C89" s="41"/>
      <c r="D89" s="41"/>
      <c r="E89" s="41"/>
      <c r="F89" s="26"/>
    </row>
    <row r="90" spans="1:6" ht="15">
      <c r="A90" s="11" t="s">
        <v>602</v>
      </c>
      <c r="B90" s="29" t="s">
        <v>345</v>
      </c>
      <c r="C90" s="41"/>
      <c r="D90" s="41"/>
      <c r="E90" s="41"/>
      <c r="F90" s="26"/>
    </row>
    <row r="91" spans="1:6" ht="15">
      <c r="A91" s="11" t="s">
        <v>603</v>
      </c>
      <c r="B91" s="29" t="s">
        <v>346</v>
      </c>
      <c r="C91" s="41"/>
      <c r="D91" s="41"/>
      <c r="E91" s="41"/>
      <c r="F91" s="26"/>
    </row>
    <row r="92" spans="1:6" ht="15">
      <c r="A92" s="11" t="s">
        <v>604</v>
      </c>
      <c r="B92" s="29" t="s">
        <v>347</v>
      </c>
      <c r="C92" s="41"/>
      <c r="D92" s="41"/>
      <c r="E92" s="41"/>
      <c r="F92" s="26"/>
    </row>
    <row r="93" spans="1:6" ht="15">
      <c r="A93" s="11" t="s">
        <v>605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606</v>
      </c>
      <c r="B95" s="29" t="s">
        <v>351</v>
      </c>
      <c r="C95" s="41"/>
      <c r="D95" s="41"/>
      <c r="E95" s="41"/>
      <c r="F95" s="26"/>
    </row>
    <row r="96" spans="1:6" ht="15">
      <c r="A96" s="49" t="s">
        <v>566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614</v>
      </c>
      <c r="B98" s="35" t="s">
        <v>353</v>
      </c>
      <c r="C98" s="41"/>
      <c r="D98" s="41"/>
      <c r="E98" s="41"/>
      <c r="F98" s="26"/>
    </row>
    <row r="99" spans="1:25" ht="15">
      <c r="A99" s="11" t="s">
        <v>607</v>
      </c>
      <c r="B99" s="4" t="s">
        <v>354</v>
      </c>
      <c r="C99" s="11"/>
      <c r="D99" s="11"/>
      <c r="E99" s="11"/>
      <c r="F99" s="8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4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608</v>
      </c>
      <c r="B101" s="4" t="s">
        <v>359</v>
      </c>
      <c r="C101" s="11"/>
      <c r="D101" s="11"/>
      <c r="E101" s="11"/>
      <c r="F101" s="84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571</v>
      </c>
      <c r="B102" s="6" t="s">
        <v>361</v>
      </c>
      <c r="C102" s="13"/>
      <c r="D102" s="13"/>
      <c r="E102" s="13"/>
      <c r="F102" s="85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609</v>
      </c>
      <c r="B103" s="4" t="s">
        <v>362</v>
      </c>
      <c r="C103" s="36"/>
      <c r="D103" s="36"/>
      <c r="E103" s="36"/>
      <c r="F103" s="8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577</v>
      </c>
      <c r="B104" s="4" t="s">
        <v>365</v>
      </c>
      <c r="C104" s="36"/>
      <c r="D104" s="36"/>
      <c r="E104" s="36"/>
      <c r="F104" s="8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4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610</v>
      </c>
      <c r="B106" s="4" t="s">
        <v>368</v>
      </c>
      <c r="C106" s="11"/>
      <c r="D106" s="11"/>
      <c r="E106" s="11"/>
      <c r="F106" s="84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574</v>
      </c>
      <c r="B107" s="6" t="s">
        <v>369</v>
      </c>
      <c r="C107" s="12"/>
      <c r="D107" s="12"/>
      <c r="E107" s="12"/>
      <c r="F107" s="8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6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6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575</v>
      </c>
      <c r="B114" s="38" t="s">
        <v>382</v>
      </c>
      <c r="C114" s="12"/>
      <c r="D114" s="12"/>
      <c r="E114" s="12"/>
      <c r="F114" s="8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4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611</v>
      </c>
      <c r="B117" s="4" t="s">
        <v>387</v>
      </c>
      <c r="C117" s="36"/>
      <c r="D117" s="36"/>
      <c r="E117" s="36"/>
      <c r="F117" s="86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580</v>
      </c>
      <c r="B118" s="4" t="s">
        <v>388</v>
      </c>
      <c r="C118" s="36"/>
      <c r="D118" s="36"/>
      <c r="E118" s="36"/>
      <c r="F118" s="8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581</v>
      </c>
      <c r="B119" s="38" t="s">
        <v>392</v>
      </c>
      <c r="C119" s="12"/>
      <c r="D119" s="12"/>
      <c r="E119" s="12"/>
      <c r="F119" s="8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4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617</v>
      </c>
      <c r="B121" s="40" t="s">
        <v>395</v>
      </c>
      <c r="C121" s="12"/>
      <c r="D121" s="12"/>
      <c r="E121" s="12"/>
      <c r="F121" s="8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653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88" t="s">
        <v>178</v>
      </c>
      <c r="B1" s="289"/>
      <c r="C1" s="289"/>
      <c r="D1" s="289"/>
      <c r="E1" s="289"/>
      <c r="F1" s="290"/>
    </row>
    <row r="2" spans="1:6" ht="21.75" customHeight="1">
      <c r="A2" s="292" t="s">
        <v>45</v>
      </c>
      <c r="B2" s="289"/>
      <c r="C2" s="289"/>
      <c r="D2" s="289"/>
      <c r="E2" s="289"/>
      <c r="F2" s="290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217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>
      <c r="A6" s="27" t="s">
        <v>218</v>
      </c>
      <c r="B6" s="28" t="s">
        <v>219</v>
      </c>
      <c r="C6" s="41"/>
      <c r="D6" s="41"/>
      <c r="E6" s="41"/>
      <c r="F6" s="26"/>
    </row>
    <row r="7" spans="1:6" ht="15">
      <c r="A7" s="27" t="s">
        <v>220</v>
      </c>
      <c r="B7" s="29" t="s">
        <v>221</v>
      </c>
      <c r="C7" s="41"/>
      <c r="D7" s="41"/>
      <c r="E7" s="41"/>
      <c r="F7" s="26"/>
    </row>
    <row r="8" spans="1:6" ht="15">
      <c r="A8" s="27" t="s">
        <v>222</v>
      </c>
      <c r="B8" s="29" t="s">
        <v>223</v>
      </c>
      <c r="C8" s="41"/>
      <c r="D8" s="41"/>
      <c r="E8" s="41"/>
      <c r="F8" s="26"/>
    </row>
    <row r="9" spans="1:6" ht="15">
      <c r="A9" s="30" t="s">
        <v>224</v>
      </c>
      <c r="B9" s="29" t="s">
        <v>225</v>
      </c>
      <c r="C9" s="41"/>
      <c r="D9" s="41"/>
      <c r="E9" s="41"/>
      <c r="F9" s="26"/>
    </row>
    <row r="10" spans="1:6" ht="15">
      <c r="A10" s="30" t="s">
        <v>226</v>
      </c>
      <c r="B10" s="29" t="s">
        <v>227</v>
      </c>
      <c r="C10" s="41"/>
      <c r="D10" s="41"/>
      <c r="E10" s="41"/>
      <c r="F10" s="26"/>
    </row>
    <row r="11" spans="1:6" ht="15">
      <c r="A11" s="30" t="s">
        <v>228</v>
      </c>
      <c r="B11" s="29" t="s">
        <v>229</v>
      </c>
      <c r="C11" s="41"/>
      <c r="D11" s="41"/>
      <c r="E11" s="41"/>
      <c r="F11" s="26"/>
    </row>
    <row r="12" spans="1:6" ht="15">
      <c r="A12" s="30" t="s">
        <v>230</v>
      </c>
      <c r="B12" s="29" t="s">
        <v>231</v>
      </c>
      <c r="C12" s="41"/>
      <c r="D12" s="41"/>
      <c r="E12" s="41"/>
      <c r="F12" s="26"/>
    </row>
    <row r="13" spans="1:6" ht="15">
      <c r="A13" s="30" t="s">
        <v>232</v>
      </c>
      <c r="B13" s="29" t="s">
        <v>233</v>
      </c>
      <c r="C13" s="41"/>
      <c r="D13" s="41"/>
      <c r="E13" s="41"/>
      <c r="F13" s="26"/>
    </row>
    <row r="14" spans="1:6" ht="15">
      <c r="A14" s="4" t="s">
        <v>234</v>
      </c>
      <c r="B14" s="29" t="s">
        <v>235</v>
      </c>
      <c r="C14" s="41"/>
      <c r="D14" s="41"/>
      <c r="E14" s="41"/>
      <c r="F14" s="26"/>
    </row>
    <row r="15" spans="1:6" ht="15">
      <c r="A15" s="4" t="s">
        <v>236</v>
      </c>
      <c r="B15" s="29" t="s">
        <v>237</v>
      </c>
      <c r="C15" s="41"/>
      <c r="D15" s="41"/>
      <c r="E15" s="41"/>
      <c r="F15" s="26"/>
    </row>
    <row r="16" spans="1:6" ht="15">
      <c r="A16" s="4" t="s">
        <v>238</v>
      </c>
      <c r="B16" s="29" t="s">
        <v>239</v>
      </c>
      <c r="C16" s="41"/>
      <c r="D16" s="41"/>
      <c r="E16" s="41"/>
      <c r="F16" s="26"/>
    </row>
    <row r="17" spans="1:6" ht="15">
      <c r="A17" s="4" t="s">
        <v>240</v>
      </c>
      <c r="B17" s="29" t="s">
        <v>241</v>
      </c>
      <c r="C17" s="41"/>
      <c r="D17" s="41"/>
      <c r="E17" s="41"/>
      <c r="F17" s="26"/>
    </row>
    <row r="18" spans="1:6" ht="15">
      <c r="A18" s="4" t="s">
        <v>582</v>
      </c>
      <c r="B18" s="29" t="s">
        <v>242</v>
      </c>
      <c r="C18" s="41"/>
      <c r="D18" s="41"/>
      <c r="E18" s="41"/>
      <c r="F18" s="26"/>
    </row>
    <row r="19" spans="1:6" ht="15">
      <c r="A19" s="31" t="s">
        <v>520</v>
      </c>
      <c r="B19" s="32" t="s">
        <v>243</v>
      </c>
      <c r="C19" s="41"/>
      <c r="D19" s="41"/>
      <c r="E19" s="41"/>
      <c r="F19" s="26"/>
    </row>
    <row r="20" spans="1:6" ht="15">
      <c r="A20" s="4" t="s">
        <v>244</v>
      </c>
      <c r="B20" s="29" t="s">
        <v>245</v>
      </c>
      <c r="C20" s="41"/>
      <c r="D20" s="41"/>
      <c r="E20" s="41"/>
      <c r="F20" s="26"/>
    </row>
    <row r="21" spans="1:6" ht="15">
      <c r="A21" s="4" t="s">
        <v>246</v>
      </c>
      <c r="B21" s="29" t="s">
        <v>247</v>
      </c>
      <c r="C21" s="41"/>
      <c r="D21" s="41"/>
      <c r="E21" s="41"/>
      <c r="F21" s="26"/>
    </row>
    <row r="22" spans="1:6" ht="15">
      <c r="A22" s="5" t="s">
        <v>248</v>
      </c>
      <c r="B22" s="29" t="s">
        <v>249</v>
      </c>
      <c r="C22" s="41"/>
      <c r="D22" s="41"/>
      <c r="E22" s="41"/>
      <c r="F22" s="26"/>
    </row>
    <row r="23" spans="1:6" ht="15">
      <c r="A23" s="6" t="s">
        <v>521</v>
      </c>
      <c r="B23" s="32" t="s">
        <v>250</v>
      </c>
      <c r="C23" s="41"/>
      <c r="D23" s="41"/>
      <c r="E23" s="41"/>
      <c r="F23" s="26"/>
    </row>
    <row r="24" spans="1:6" ht="15">
      <c r="A24" s="51" t="s">
        <v>612</v>
      </c>
      <c r="B24" s="52" t="s">
        <v>251</v>
      </c>
      <c r="C24" s="41"/>
      <c r="D24" s="41"/>
      <c r="E24" s="41"/>
      <c r="F24" s="26"/>
    </row>
    <row r="25" spans="1:6" ht="15">
      <c r="A25" s="38" t="s">
        <v>583</v>
      </c>
      <c r="B25" s="52" t="s">
        <v>252</v>
      </c>
      <c r="C25" s="41"/>
      <c r="D25" s="41"/>
      <c r="E25" s="41"/>
      <c r="F25" s="26"/>
    </row>
    <row r="26" spans="1:6" ht="15">
      <c r="A26" s="4" t="s">
        <v>253</v>
      </c>
      <c r="B26" s="29" t="s">
        <v>254</v>
      </c>
      <c r="C26" s="41"/>
      <c r="D26" s="41"/>
      <c r="E26" s="41"/>
      <c r="F26" s="26"/>
    </row>
    <row r="27" spans="1:6" ht="15">
      <c r="A27" s="4" t="s">
        <v>255</v>
      </c>
      <c r="B27" s="29" t="s">
        <v>256</v>
      </c>
      <c r="C27" s="41"/>
      <c r="D27" s="41"/>
      <c r="E27" s="41"/>
      <c r="F27" s="26"/>
    </row>
    <row r="28" spans="1:6" ht="15">
      <c r="A28" s="4" t="s">
        <v>257</v>
      </c>
      <c r="B28" s="29" t="s">
        <v>258</v>
      </c>
      <c r="C28" s="41"/>
      <c r="D28" s="41"/>
      <c r="E28" s="41"/>
      <c r="F28" s="26"/>
    </row>
    <row r="29" spans="1:6" ht="15">
      <c r="A29" s="6" t="s">
        <v>522</v>
      </c>
      <c r="B29" s="32" t="s">
        <v>259</v>
      </c>
      <c r="C29" s="41"/>
      <c r="D29" s="41"/>
      <c r="E29" s="41"/>
      <c r="F29" s="26"/>
    </row>
    <row r="30" spans="1:6" ht="15">
      <c r="A30" s="4" t="s">
        <v>260</v>
      </c>
      <c r="B30" s="29" t="s">
        <v>261</v>
      </c>
      <c r="C30" s="41"/>
      <c r="D30" s="41"/>
      <c r="E30" s="41"/>
      <c r="F30" s="26"/>
    </row>
    <row r="31" spans="1:6" ht="15">
      <c r="A31" s="4" t="s">
        <v>262</v>
      </c>
      <c r="B31" s="29" t="s">
        <v>263</v>
      </c>
      <c r="C31" s="41"/>
      <c r="D31" s="41"/>
      <c r="E31" s="41"/>
      <c r="F31" s="26"/>
    </row>
    <row r="32" spans="1:6" ht="15" customHeight="1">
      <c r="A32" s="6" t="s">
        <v>613</v>
      </c>
      <c r="B32" s="32" t="s">
        <v>264</v>
      </c>
      <c r="C32" s="41"/>
      <c r="D32" s="41"/>
      <c r="E32" s="41"/>
      <c r="F32" s="26"/>
    </row>
    <row r="33" spans="1:6" ht="15">
      <c r="A33" s="4" t="s">
        <v>265</v>
      </c>
      <c r="B33" s="29" t="s">
        <v>266</v>
      </c>
      <c r="C33" s="41"/>
      <c r="D33" s="41"/>
      <c r="E33" s="41"/>
      <c r="F33" s="26"/>
    </row>
    <row r="34" spans="1:6" ht="15">
      <c r="A34" s="4" t="s">
        <v>267</v>
      </c>
      <c r="B34" s="29" t="s">
        <v>268</v>
      </c>
      <c r="C34" s="41"/>
      <c r="D34" s="41"/>
      <c r="E34" s="41"/>
      <c r="F34" s="26"/>
    </row>
    <row r="35" spans="1:6" ht="15">
      <c r="A35" s="4" t="s">
        <v>584</v>
      </c>
      <c r="B35" s="29" t="s">
        <v>269</v>
      </c>
      <c r="C35" s="41"/>
      <c r="D35" s="41"/>
      <c r="E35" s="41"/>
      <c r="F35" s="26"/>
    </row>
    <row r="36" spans="1:6" ht="15">
      <c r="A36" s="4" t="s">
        <v>270</v>
      </c>
      <c r="B36" s="29" t="s">
        <v>271</v>
      </c>
      <c r="C36" s="41"/>
      <c r="D36" s="41"/>
      <c r="E36" s="41"/>
      <c r="F36" s="26"/>
    </row>
    <row r="37" spans="1:6" ht="15">
      <c r="A37" s="8" t="s">
        <v>585</v>
      </c>
      <c r="B37" s="29" t="s">
        <v>272</v>
      </c>
      <c r="C37" s="41"/>
      <c r="D37" s="41"/>
      <c r="E37" s="41"/>
      <c r="F37" s="26"/>
    </row>
    <row r="38" spans="1:6" ht="15">
      <c r="A38" s="5" t="s">
        <v>273</v>
      </c>
      <c r="B38" s="29" t="s">
        <v>274</v>
      </c>
      <c r="C38" s="41"/>
      <c r="D38" s="41"/>
      <c r="E38" s="41"/>
      <c r="F38" s="26"/>
    </row>
    <row r="39" spans="1:6" ht="15">
      <c r="A39" s="4" t="s">
        <v>586</v>
      </c>
      <c r="B39" s="29" t="s">
        <v>275</v>
      </c>
      <c r="C39" s="41"/>
      <c r="D39" s="41"/>
      <c r="E39" s="41"/>
      <c r="F39" s="26"/>
    </row>
    <row r="40" spans="1:6" ht="15">
      <c r="A40" s="6" t="s">
        <v>523</v>
      </c>
      <c r="B40" s="32" t="s">
        <v>276</v>
      </c>
      <c r="C40" s="41"/>
      <c r="D40" s="41"/>
      <c r="E40" s="41"/>
      <c r="F40" s="26"/>
    </row>
    <row r="41" spans="1:6" ht="15">
      <c r="A41" s="4" t="s">
        <v>277</v>
      </c>
      <c r="B41" s="29" t="s">
        <v>278</v>
      </c>
      <c r="C41" s="41"/>
      <c r="D41" s="41"/>
      <c r="E41" s="41"/>
      <c r="F41" s="26"/>
    </row>
    <row r="42" spans="1:6" ht="15">
      <c r="A42" s="4" t="s">
        <v>279</v>
      </c>
      <c r="B42" s="29" t="s">
        <v>280</v>
      </c>
      <c r="C42" s="41"/>
      <c r="D42" s="41"/>
      <c r="E42" s="41"/>
      <c r="F42" s="26"/>
    </row>
    <row r="43" spans="1:6" ht="15">
      <c r="A43" s="6" t="s">
        <v>524</v>
      </c>
      <c r="B43" s="32" t="s">
        <v>281</v>
      </c>
      <c r="C43" s="41"/>
      <c r="D43" s="41"/>
      <c r="E43" s="41"/>
      <c r="F43" s="26"/>
    </row>
    <row r="44" spans="1:6" ht="15">
      <c r="A44" s="4" t="s">
        <v>282</v>
      </c>
      <c r="B44" s="29" t="s">
        <v>283</v>
      </c>
      <c r="C44" s="41"/>
      <c r="D44" s="41"/>
      <c r="E44" s="41"/>
      <c r="F44" s="26"/>
    </row>
    <row r="45" spans="1:6" ht="15">
      <c r="A45" s="4" t="s">
        <v>284</v>
      </c>
      <c r="B45" s="29" t="s">
        <v>285</v>
      </c>
      <c r="C45" s="41"/>
      <c r="D45" s="41"/>
      <c r="E45" s="41"/>
      <c r="F45" s="26"/>
    </row>
    <row r="46" spans="1:6" ht="15">
      <c r="A46" s="4" t="s">
        <v>587</v>
      </c>
      <c r="B46" s="29" t="s">
        <v>286</v>
      </c>
      <c r="C46" s="41"/>
      <c r="D46" s="41"/>
      <c r="E46" s="41"/>
      <c r="F46" s="26"/>
    </row>
    <row r="47" spans="1:6" ht="15">
      <c r="A47" s="4" t="s">
        <v>588</v>
      </c>
      <c r="B47" s="29" t="s">
        <v>287</v>
      </c>
      <c r="C47" s="41"/>
      <c r="D47" s="41"/>
      <c r="E47" s="41"/>
      <c r="F47" s="26"/>
    </row>
    <row r="48" spans="1:6" ht="15">
      <c r="A48" s="4" t="s">
        <v>288</v>
      </c>
      <c r="B48" s="29" t="s">
        <v>289</v>
      </c>
      <c r="C48" s="41"/>
      <c r="D48" s="41"/>
      <c r="E48" s="41"/>
      <c r="F48" s="26"/>
    </row>
    <row r="49" spans="1:6" ht="15">
      <c r="A49" s="6" t="s">
        <v>525</v>
      </c>
      <c r="B49" s="32" t="s">
        <v>290</v>
      </c>
      <c r="C49" s="41"/>
      <c r="D49" s="41"/>
      <c r="E49" s="41"/>
      <c r="F49" s="26"/>
    </row>
    <row r="50" spans="1:6" ht="15">
      <c r="A50" s="38" t="s">
        <v>526</v>
      </c>
      <c r="B50" s="52" t="s">
        <v>291</v>
      </c>
      <c r="C50" s="41"/>
      <c r="D50" s="41"/>
      <c r="E50" s="41"/>
      <c r="F50" s="26"/>
    </row>
    <row r="51" spans="1:6" ht="15">
      <c r="A51" s="11" t="s">
        <v>292</v>
      </c>
      <c r="B51" s="29" t="s">
        <v>293</v>
      </c>
      <c r="C51" s="41"/>
      <c r="D51" s="41"/>
      <c r="E51" s="41"/>
      <c r="F51" s="26"/>
    </row>
    <row r="52" spans="1:6" ht="15">
      <c r="A52" s="11" t="s">
        <v>527</v>
      </c>
      <c r="B52" s="29" t="s">
        <v>294</v>
      </c>
      <c r="C52" s="41"/>
      <c r="D52" s="41"/>
      <c r="E52" s="41"/>
      <c r="F52" s="26"/>
    </row>
    <row r="53" spans="1:6" ht="15">
      <c r="A53" s="15" t="s">
        <v>589</v>
      </c>
      <c r="B53" s="29" t="s">
        <v>295</v>
      </c>
      <c r="C53" s="41"/>
      <c r="D53" s="41"/>
      <c r="E53" s="41"/>
      <c r="F53" s="26"/>
    </row>
    <row r="54" spans="1:6" ht="15">
      <c r="A54" s="15" t="s">
        <v>590</v>
      </c>
      <c r="B54" s="29" t="s">
        <v>296</v>
      </c>
      <c r="C54" s="41"/>
      <c r="D54" s="41"/>
      <c r="E54" s="41"/>
      <c r="F54" s="26"/>
    </row>
    <row r="55" spans="1:6" ht="15">
      <c r="A55" s="15" t="s">
        <v>591</v>
      </c>
      <c r="B55" s="29" t="s">
        <v>297</v>
      </c>
      <c r="C55" s="41"/>
      <c r="D55" s="41"/>
      <c r="E55" s="41"/>
      <c r="F55" s="26"/>
    </row>
    <row r="56" spans="1:6" ht="15">
      <c r="A56" s="11" t="s">
        <v>592</v>
      </c>
      <c r="B56" s="29" t="s">
        <v>298</v>
      </c>
      <c r="C56" s="41"/>
      <c r="D56" s="41"/>
      <c r="E56" s="41"/>
      <c r="F56" s="26"/>
    </row>
    <row r="57" spans="1:6" ht="15">
      <c r="A57" s="11" t="s">
        <v>593</v>
      </c>
      <c r="B57" s="29" t="s">
        <v>299</v>
      </c>
      <c r="C57" s="41"/>
      <c r="D57" s="41"/>
      <c r="E57" s="41"/>
      <c r="F57" s="26"/>
    </row>
    <row r="58" spans="1:6" ht="15">
      <c r="A58" s="11" t="s">
        <v>594</v>
      </c>
      <c r="B58" s="29" t="s">
        <v>300</v>
      </c>
      <c r="C58" s="41"/>
      <c r="D58" s="41"/>
      <c r="E58" s="41"/>
      <c r="F58" s="26"/>
    </row>
    <row r="59" spans="1:6" ht="15">
      <c r="A59" s="49" t="s">
        <v>556</v>
      </c>
      <c r="B59" s="52" t="s">
        <v>301</v>
      </c>
      <c r="C59" s="41"/>
      <c r="D59" s="41"/>
      <c r="E59" s="41"/>
      <c r="F59" s="26"/>
    </row>
    <row r="60" spans="1:6" ht="15">
      <c r="A60" s="10" t="s">
        <v>595</v>
      </c>
      <c r="B60" s="29" t="s">
        <v>302</v>
      </c>
      <c r="C60" s="41"/>
      <c r="D60" s="41"/>
      <c r="E60" s="41"/>
      <c r="F60" s="26"/>
    </row>
    <row r="61" spans="1:6" ht="15">
      <c r="A61" s="10" t="s">
        <v>303</v>
      </c>
      <c r="B61" s="29" t="s">
        <v>304</v>
      </c>
      <c r="C61" s="41"/>
      <c r="D61" s="41"/>
      <c r="E61" s="41"/>
      <c r="F61" s="26"/>
    </row>
    <row r="62" spans="1:6" ht="15">
      <c r="A62" s="10" t="s">
        <v>305</v>
      </c>
      <c r="B62" s="29" t="s">
        <v>306</v>
      </c>
      <c r="C62" s="41"/>
      <c r="D62" s="41"/>
      <c r="E62" s="41"/>
      <c r="F62" s="26"/>
    </row>
    <row r="63" spans="1:6" ht="15">
      <c r="A63" s="10" t="s">
        <v>557</v>
      </c>
      <c r="B63" s="29" t="s">
        <v>307</v>
      </c>
      <c r="C63" s="41"/>
      <c r="D63" s="41"/>
      <c r="E63" s="41"/>
      <c r="F63" s="26"/>
    </row>
    <row r="64" spans="1:6" ht="15">
      <c r="A64" s="10" t="s">
        <v>596</v>
      </c>
      <c r="B64" s="29" t="s">
        <v>308</v>
      </c>
      <c r="C64" s="41"/>
      <c r="D64" s="41"/>
      <c r="E64" s="41"/>
      <c r="F64" s="26"/>
    </row>
    <row r="65" spans="1:6" ht="15">
      <c r="A65" s="10" t="s">
        <v>559</v>
      </c>
      <c r="B65" s="29" t="s">
        <v>309</v>
      </c>
      <c r="C65" s="41"/>
      <c r="D65" s="41"/>
      <c r="E65" s="41"/>
      <c r="F65" s="26"/>
    </row>
    <row r="66" spans="1:6" ht="15">
      <c r="A66" s="10" t="s">
        <v>597</v>
      </c>
      <c r="B66" s="29" t="s">
        <v>310</v>
      </c>
      <c r="C66" s="41"/>
      <c r="D66" s="41"/>
      <c r="E66" s="41"/>
      <c r="F66" s="26"/>
    </row>
    <row r="67" spans="1:6" ht="15">
      <c r="A67" s="10" t="s">
        <v>598</v>
      </c>
      <c r="B67" s="29" t="s">
        <v>311</v>
      </c>
      <c r="C67" s="41"/>
      <c r="D67" s="41"/>
      <c r="E67" s="41"/>
      <c r="F67" s="26"/>
    </row>
    <row r="68" spans="1:6" ht="15">
      <c r="A68" s="10" t="s">
        <v>312</v>
      </c>
      <c r="B68" s="29" t="s">
        <v>313</v>
      </c>
      <c r="C68" s="41"/>
      <c r="D68" s="41"/>
      <c r="E68" s="41"/>
      <c r="F68" s="26"/>
    </row>
    <row r="69" spans="1:6" ht="15">
      <c r="A69" s="19" t="s">
        <v>314</v>
      </c>
      <c r="B69" s="29" t="s">
        <v>315</v>
      </c>
      <c r="C69" s="41"/>
      <c r="D69" s="41"/>
      <c r="E69" s="41"/>
      <c r="F69" s="26"/>
    </row>
    <row r="70" spans="1:6" ht="15">
      <c r="A70" s="10" t="s">
        <v>599</v>
      </c>
      <c r="B70" s="29" t="s">
        <v>316</v>
      </c>
      <c r="C70" s="41"/>
      <c r="D70" s="41"/>
      <c r="E70" s="41"/>
      <c r="F70" s="26"/>
    </row>
    <row r="71" spans="1:6" ht="15">
      <c r="A71" s="19" t="s">
        <v>126</v>
      </c>
      <c r="B71" s="29" t="s">
        <v>317</v>
      </c>
      <c r="C71" s="41"/>
      <c r="D71" s="41"/>
      <c r="E71" s="41"/>
      <c r="F71" s="26"/>
    </row>
    <row r="72" spans="1:6" ht="15">
      <c r="A72" s="19" t="s">
        <v>127</v>
      </c>
      <c r="B72" s="29" t="s">
        <v>317</v>
      </c>
      <c r="C72" s="41"/>
      <c r="D72" s="41"/>
      <c r="E72" s="41"/>
      <c r="F72" s="26"/>
    </row>
    <row r="73" spans="1:6" ht="15">
      <c r="A73" s="49" t="s">
        <v>562</v>
      </c>
      <c r="B73" s="52" t="s">
        <v>318</v>
      </c>
      <c r="C73" s="41"/>
      <c r="D73" s="41"/>
      <c r="E73" s="41"/>
      <c r="F73" s="26"/>
    </row>
    <row r="74" spans="1:6" ht="15.75">
      <c r="A74" s="59" t="s">
        <v>179</v>
      </c>
      <c r="B74" s="52"/>
      <c r="C74" s="41"/>
      <c r="D74" s="41"/>
      <c r="E74" s="41"/>
      <c r="F74" s="26"/>
    </row>
    <row r="75" spans="1:6" ht="15">
      <c r="A75" s="33" t="s">
        <v>319</v>
      </c>
      <c r="B75" s="29" t="s">
        <v>320</v>
      </c>
      <c r="C75" s="41"/>
      <c r="D75" s="41"/>
      <c r="E75" s="41"/>
      <c r="F75" s="26"/>
    </row>
    <row r="76" spans="1:6" ht="15">
      <c r="A76" s="33" t="s">
        <v>600</v>
      </c>
      <c r="B76" s="29" t="s">
        <v>321</v>
      </c>
      <c r="C76" s="41"/>
      <c r="D76" s="41"/>
      <c r="E76" s="41"/>
      <c r="F76" s="26"/>
    </row>
    <row r="77" spans="1:6" ht="15">
      <c r="A77" s="33" t="s">
        <v>322</v>
      </c>
      <c r="B77" s="29" t="s">
        <v>323</v>
      </c>
      <c r="C77" s="41"/>
      <c r="D77" s="41"/>
      <c r="E77" s="41"/>
      <c r="F77" s="26"/>
    </row>
    <row r="78" spans="1:6" ht="15">
      <c r="A78" s="33" t="s">
        <v>324</v>
      </c>
      <c r="B78" s="29" t="s">
        <v>325</v>
      </c>
      <c r="C78" s="41"/>
      <c r="D78" s="41"/>
      <c r="E78" s="41"/>
      <c r="F78" s="26"/>
    </row>
    <row r="79" spans="1:6" ht="15">
      <c r="A79" s="5" t="s">
        <v>326</v>
      </c>
      <c r="B79" s="29" t="s">
        <v>327</v>
      </c>
      <c r="C79" s="41"/>
      <c r="D79" s="41"/>
      <c r="E79" s="41"/>
      <c r="F79" s="26"/>
    </row>
    <row r="80" spans="1:6" ht="15">
      <c r="A80" s="5" t="s">
        <v>328</v>
      </c>
      <c r="B80" s="29" t="s">
        <v>329</v>
      </c>
      <c r="C80" s="41"/>
      <c r="D80" s="41"/>
      <c r="E80" s="41"/>
      <c r="F80" s="26"/>
    </row>
    <row r="81" spans="1:6" ht="15">
      <c r="A81" s="5" t="s">
        <v>330</v>
      </c>
      <c r="B81" s="29" t="s">
        <v>331</v>
      </c>
      <c r="C81" s="41"/>
      <c r="D81" s="41"/>
      <c r="E81" s="41"/>
      <c r="F81" s="26"/>
    </row>
    <row r="82" spans="1:6" ht="15">
      <c r="A82" s="50" t="s">
        <v>564</v>
      </c>
      <c r="B82" s="52" t="s">
        <v>332</v>
      </c>
      <c r="C82" s="41"/>
      <c r="D82" s="41"/>
      <c r="E82" s="41"/>
      <c r="F82" s="26"/>
    </row>
    <row r="83" spans="1:6" ht="15">
      <c r="A83" s="11" t="s">
        <v>333</v>
      </c>
      <c r="B83" s="29" t="s">
        <v>334</v>
      </c>
      <c r="C83" s="41"/>
      <c r="D83" s="41"/>
      <c r="E83" s="41"/>
      <c r="F83" s="26"/>
    </row>
    <row r="84" spans="1:6" ht="15">
      <c r="A84" s="11" t="s">
        <v>335</v>
      </c>
      <c r="B84" s="29" t="s">
        <v>336</v>
      </c>
      <c r="C84" s="41"/>
      <c r="D84" s="41"/>
      <c r="E84" s="41"/>
      <c r="F84" s="26"/>
    </row>
    <row r="85" spans="1:6" ht="15">
      <c r="A85" s="11" t="s">
        <v>337</v>
      </c>
      <c r="B85" s="29" t="s">
        <v>338</v>
      </c>
      <c r="C85" s="41"/>
      <c r="D85" s="41"/>
      <c r="E85" s="41"/>
      <c r="F85" s="26"/>
    </row>
    <row r="86" spans="1:6" ht="15">
      <c r="A86" s="11" t="s">
        <v>339</v>
      </c>
      <c r="B86" s="29" t="s">
        <v>340</v>
      </c>
      <c r="C86" s="41"/>
      <c r="D86" s="41"/>
      <c r="E86" s="41"/>
      <c r="F86" s="26"/>
    </row>
    <row r="87" spans="1:6" ht="15">
      <c r="A87" s="49" t="s">
        <v>565</v>
      </c>
      <c r="B87" s="52" t="s">
        <v>341</v>
      </c>
      <c r="C87" s="41"/>
      <c r="D87" s="41"/>
      <c r="E87" s="41"/>
      <c r="F87" s="26"/>
    </row>
    <row r="88" spans="1:6" ht="15">
      <c r="A88" s="11" t="s">
        <v>342</v>
      </c>
      <c r="B88" s="29" t="s">
        <v>343</v>
      </c>
      <c r="C88" s="41"/>
      <c r="D88" s="41"/>
      <c r="E88" s="41"/>
      <c r="F88" s="26"/>
    </row>
    <row r="89" spans="1:6" ht="15">
      <c r="A89" s="11" t="s">
        <v>601</v>
      </c>
      <c r="B89" s="29" t="s">
        <v>344</v>
      </c>
      <c r="C89" s="41"/>
      <c r="D89" s="41"/>
      <c r="E89" s="41"/>
      <c r="F89" s="26"/>
    </row>
    <row r="90" spans="1:6" ht="15">
      <c r="A90" s="11" t="s">
        <v>602</v>
      </c>
      <c r="B90" s="29" t="s">
        <v>345</v>
      </c>
      <c r="C90" s="41"/>
      <c r="D90" s="41"/>
      <c r="E90" s="41"/>
      <c r="F90" s="26"/>
    </row>
    <row r="91" spans="1:6" ht="15">
      <c r="A91" s="11" t="s">
        <v>603</v>
      </c>
      <c r="B91" s="29" t="s">
        <v>346</v>
      </c>
      <c r="C91" s="41"/>
      <c r="D91" s="41"/>
      <c r="E91" s="41"/>
      <c r="F91" s="26"/>
    </row>
    <row r="92" spans="1:6" ht="15">
      <c r="A92" s="11" t="s">
        <v>604</v>
      </c>
      <c r="B92" s="29" t="s">
        <v>347</v>
      </c>
      <c r="C92" s="41"/>
      <c r="D92" s="41"/>
      <c r="E92" s="41"/>
      <c r="F92" s="26"/>
    </row>
    <row r="93" spans="1:6" ht="15">
      <c r="A93" s="11" t="s">
        <v>605</v>
      </c>
      <c r="B93" s="29" t="s">
        <v>348</v>
      </c>
      <c r="C93" s="41"/>
      <c r="D93" s="41"/>
      <c r="E93" s="41"/>
      <c r="F93" s="26"/>
    </row>
    <row r="94" spans="1:6" ht="15">
      <c r="A94" s="11" t="s">
        <v>349</v>
      </c>
      <c r="B94" s="29" t="s">
        <v>350</v>
      </c>
      <c r="C94" s="41"/>
      <c r="D94" s="41"/>
      <c r="E94" s="41"/>
      <c r="F94" s="26"/>
    </row>
    <row r="95" spans="1:6" ht="15">
      <c r="A95" s="11" t="s">
        <v>606</v>
      </c>
      <c r="B95" s="29" t="s">
        <v>351</v>
      </c>
      <c r="C95" s="41"/>
      <c r="D95" s="41"/>
      <c r="E95" s="41"/>
      <c r="F95" s="26"/>
    </row>
    <row r="96" spans="1:6" ht="15">
      <c r="A96" s="49" t="s">
        <v>566</v>
      </c>
      <c r="B96" s="52" t="s">
        <v>352</v>
      </c>
      <c r="C96" s="41"/>
      <c r="D96" s="41"/>
      <c r="E96" s="41"/>
      <c r="F96" s="26"/>
    </row>
    <row r="97" spans="1:6" ht="15.75">
      <c r="A97" s="59" t="s">
        <v>180</v>
      </c>
      <c r="B97" s="52"/>
      <c r="C97" s="41"/>
      <c r="D97" s="41"/>
      <c r="E97" s="41"/>
      <c r="F97" s="26"/>
    </row>
    <row r="98" spans="1:6" ht="15.75">
      <c r="A98" s="34" t="s">
        <v>614</v>
      </c>
      <c r="B98" s="35" t="s">
        <v>353</v>
      </c>
      <c r="C98" s="41"/>
      <c r="D98" s="41"/>
      <c r="E98" s="41"/>
      <c r="F98" s="26"/>
    </row>
    <row r="99" spans="1:25" ht="15">
      <c r="A99" s="11" t="s">
        <v>607</v>
      </c>
      <c r="B99" s="4" t="s">
        <v>354</v>
      </c>
      <c r="C99" s="11"/>
      <c r="D99" s="11"/>
      <c r="E99" s="11"/>
      <c r="F99" s="84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357</v>
      </c>
      <c r="B100" s="4" t="s">
        <v>358</v>
      </c>
      <c r="C100" s="11"/>
      <c r="D100" s="11"/>
      <c r="E100" s="11"/>
      <c r="F100" s="84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608</v>
      </c>
      <c r="B101" s="4" t="s">
        <v>359</v>
      </c>
      <c r="C101" s="11"/>
      <c r="D101" s="11"/>
      <c r="E101" s="11"/>
      <c r="F101" s="84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571</v>
      </c>
      <c r="B102" s="6" t="s">
        <v>361</v>
      </c>
      <c r="C102" s="13"/>
      <c r="D102" s="13"/>
      <c r="E102" s="13"/>
      <c r="F102" s="85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609</v>
      </c>
      <c r="B103" s="4" t="s">
        <v>362</v>
      </c>
      <c r="C103" s="36"/>
      <c r="D103" s="36"/>
      <c r="E103" s="36"/>
      <c r="F103" s="8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577</v>
      </c>
      <c r="B104" s="4" t="s">
        <v>365</v>
      </c>
      <c r="C104" s="36"/>
      <c r="D104" s="36"/>
      <c r="E104" s="36"/>
      <c r="F104" s="8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366</v>
      </c>
      <c r="B105" s="4" t="s">
        <v>367</v>
      </c>
      <c r="C105" s="11"/>
      <c r="D105" s="11"/>
      <c r="E105" s="11"/>
      <c r="F105" s="84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610</v>
      </c>
      <c r="B106" s="4" t="s">
        <v>368</v>
      </c>
      <c r="C106" s="11"/>
      <c r="D106" s="11"/>
      <c r="E106" s="11"/>
      <c r="F106" s="84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574</v>
      </c>
      <c r="B107" s="6" t="s">
        <v>369</v>
      </c>
      <c r="C107" s="12"/>
      <c r="D107" s="12"/>
      <c r="E107" s="12"/>
      <c r="F107" s="8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370</v>
      </c>
      <c r="B108" s="4" t="s">
        <v>371</v>
      </c>
      <c r="C108" s="36"/>
      <c r="D108" s="36"/>
      <c r="E108" s="36"/>
      <c r="F108" s="8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372</v>
      </c>
      <c r="B109" s="4" t="s">
        <v>373</v>
      </c>
      <c r="C109" s="36"/>
      <c r="D109" s="36"/>
      <c r="E109" s="36"/>
      <c r="F109" s="8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374</v>
      </c>
      <c r="B110" s="6" t="s">
        <v>375</v>
      </c>
      <c r="C110" s="36"/>
      <c r="D110" s="36"/>
      <c r="E110" s="36"/>
      <c r="F110" s="8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376</v>
      </c>
      <c r="B111" s="4" t="s">
        <v>377</v>
      </c>
      <c r="C111" s="36"/>
      <c r="D111" s="36"/>
      <c r="E111" s="36"/>
      <c r="F111" s="86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378</v>
      </c>
      <c r="B112" s="4" t="s">
        <v>379</v>
      </c>
      <c r="C112" s="36"/>
      <c r="D112" s="36"/>
      <c r="E112" s="36"/>
      <c r="F112" s="8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380</v>
      </c>
      <c r="B113" s="4" t="s">
        <v>381</v>
      </c>
      <c r="C113" s="36"/>
      <c r="D113" s="36"/>
      <c r="E113" s="36"/>
      <c r="F113" s="86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575</v>
      </c>
      <c r="B114" s="38" t="s">
        <v>382</v>
      </c>
      <c r="C114" s="12"/>
      <c r="D114" s="12"/>
      <c r="E114" s="12"/>
      <c r="F114" s="8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383</v>
      </c>
      <c r="B115" s="4" t="s">
        <v>384</v>
      </c>
      <c r="C115" s="36"/>
      <c r="D115" s="36"/>
      <c r="E115" s="36"/>
      <c r="F115" s="8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385</v>
      </c>
      <c r="B116" s="4" t="s">
        <v>386</v>
      </c>
      <c r="C116" s="11"/>
      <c r="D116" s="11"/>
      <c r="E116" s="11"/>
      <c r="F116" s="84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611</v>
      </c>
      <c r="B117" s="4" t="s">
        <v>387</v>
      </c>
      <c r="C117" s="36"/>
      <c r="D117" s="36"/>
      <c r="E117" s="36"/>
      <c r="F117" s="86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580</v>
      </c>
      <c r="B118" s="4" t="s">
        <v>388</v>
      </c>
      <c r="C118" s="36"/>
      <c r="D118" s="36"/>
      <c r="E118" s="36"/>
      <c r="F118" s="8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581</v>
      </c>
      <c r="B119" s="38" t="s">
        <v>392</v>
      </c>
      <c r="C119" s="12"/>
      <c r="D119" s="12"/>
      <c r="E119" s="12"/>
      <c r="F119" s="8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393</v>
      </c>
      <c r="B120" s="4" t="s">
        <v>394</v>
      </c>
      <c r="C120" s="11"/>
      <c r="D120" s="11"/>
      <c r="E120" s="11"/>
      <c r="F120" s="84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617</v>
      </c>
      <c r="B121" s="40" t="s">
        <v>395</v>
      </c>
      <c r="C121" s="12"/>
      <c r="D121" s="12"/>
      <c r="E121" s="12"/>
      <c r="F121" s="8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653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88" t="s">
        <v>178</v>
      </c>
      <c r="B1" s="293"/>
      <c r="C1" s="293"/>
      <c r="D1" s="293"/>
      <c r="E1" s="293"/>
      <c r="F1" s="290"/>
    </row>
    <row r="2" spans="1:8" ht="24" customHeight="1">
      <c r="A2" s="292" t="s">
        <v>44</v>
      </c>
      <c r="B2" s="289"/>
      <c r="C2" s="289"/>
      <c r="D2" s="289"/>
      <c r="E2" s="289"/>
      <c r="F2" s="290"/>
      <c r="H2" s="77"/>
    </row>
    <row r="3" ht="18">
      <c r="A3" s="48"/>
    </row>
    <row r="4" ht="15">
      <c r="A4" s="3" t="s">
        <v>144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618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619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620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624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625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626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627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628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629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630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631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632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633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634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635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636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637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638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639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643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644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621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622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623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640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641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642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645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646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8" t="s">
        <v>184</v>
      </c>
      <c r="B67" s="62"/>
      <c r="C67" s="26"/>
      <c r="D67" s="26"/>
      <c r="E67" s="26"/>
      <c r="F67" s="26"/>
    </row>
    <row r="68" spans="1:6" ht="15.75">
      <c r="A68" s="88" t="s">
        <v>185</v>
      </c>
      <c r="B68" s="62"/>
      <c r="C68" s="26"/>
      <c r="D68" s="26"/>
      <c r="E68" s="26"/>
      <c r="F68" s="26"/>
    </row>
    <row r="69" spans="1:6" ht="15">
      <c r="A69" s="36" t="s">
        <v>647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648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649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650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651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652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654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88" t="s">
        <v>178</v>
      </c>
      <c r="B1" s="293"/>
      <c r="C1" s="293"/>
      <c r="D1" s="293"/>
      <c r="E1" s="293"/>
      <c r="F1" s="290"/>
    </row>
    <row r="2" spans="1:8" ht="24" customHeight="1">
      <c r="A2" s="292" t="s">
        <v>44</v>
      </c>
      <c r="B2" s="289"/>
      <c r="C2" s="289"/>
      <c r="D2" s="289"/>
      <c r="E2" s="289"/>
      <c r="F2" s="290"/>
      <c r="H2" s="77"/>
    </row>
    <row r="3" ht="18">
      <c r="A3" s="48"/>
    </row>
    <row r="4" ht="15">
      <c r="A4" s="3" t="s">
        <v>145</v>
      </c>
    </row>
    <row r="5" spans="1:6" ht="30">
      <c r="A5" s="1" t="s">
        <v>216</v>
      </c>
      <c r="B5" s="2" t="s">
        <v>169</v>
      </c>
      <c r="C5" s="61" t="s">
        <v>76</v>
      </c>
      <c r="D5" s="61" t="s">
        <v>77</v>
      </c>
      <c r="E5" s="61" t="s">
        <v>181</v>
      </c>
      <c r="F5" s="83" t="s">
        <v>159</v>
      </c>
    </row>
    <row r="6" spans="1:6" ht="15" customHeight="1">
      <c r="A6" s="30" t="s">
        <v>396</v>
      </c>
      <c r="B6" s="5" t="s">
        <v>397</v>
      </c>
      <c r="C6" s="26"/>
      <c r="D6" s="26"/>
      <c r="E6" s="26"/>
      <c r="F6" s="26"/>
    </row>
    <row r="7" spans="1:6" ht="15" customHeight="1">
      <c r="A7" s="4" t="s">
        <v>398</v>
      </c>
      <c r="B7" s="5" t="s">
        <v>399</v>
      </c>
      <c r="C7" s="26"/>
      <c r="D7" s="26"/>
      <c r="E7" s="26"/>
      <c r="F7" s="26"/>
    </row>
    <row r="8" spans="1:6" ht="15" customHeight="1">
      <c r="A8" s="4" t="s">
        <v>400</v>
      </c>
      <c r="B8" s="5" t="s">
        <v>401</v>
      </c>
      <c r="C8" s="26"/>
      <c r="D8" s="26"/>
      <c r="E8" s="26"/>
      <c r="F8" s="26"/>
    </row>
    <row r="9" spans="1:6" ht="15" customHeight="1">
      <c r="A9" s="4" t="s">
        <v>402</v>
      </c>
      <c r="B9" s="5" t="s">
        <v>403</v>
      </c>
      <c r="C9" s="26"/>
      <c r="D9" s="26"/>
      <c r="E9" s="26"/>
      <c r="F9" s="26"/>
    </row>
    <row r="10" spans="1:6" ht="15" customHeight="1">
      <c r="A10" s="4" t="s">
        <v>404</v>
      </c>
      <c r="B10" s="5" t="s">
        <v>405</v>
      </c>
      <c r="C10" s="26"/>
      <c r="D10" s="26"/>
      <c r="E10" s="26"/>
      <c r="F10" s="26"/>
    </row>
    <row r="11" spans="1:6" ht="15" customHeight="1">
      <c r="A11" s="4" t="s">
        <v>406</v>
      </c>
      <c r="B11" s="5" t="s">
        <v>407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408</v>
      </c>
      <c r="C12" s="26"/>
      <c r="D12" s="26"/>
      <c r="E12" s="26"/>
      <c r="F12" s="26"/>
    </row>
    <row r="13" spans="1:6" ht="15" customHeight="1">
      <c r="A13" s="4" t="s">
        <v>409</v>
      </c>
      <c r="B13" s="5" t="s">
        <v>410</v>
      </c>
      <c r="C13" s="26"/>
      <c r="D13" s="26"/>
      <c r="E13" s="26"/>
      <c r="F13" s="26"/>
    </row>
    <row r="14" spans="1:6" ht="15" customHeight="1">
      <c r="A14" s="4" t="s">
        <v>411</v>
      </c>
      <c r="B14" s="5" t="s">
        <v>412</v>
      </c>
      <c r="C14" s="26"/>
      <c r="D14" s="26"/>
      <c r="E14" s="26"/>
      <c r="F14" s="26"/>
    </row>
    <row r="15" spans="1:6" ht="15" customHeight="1">
      <c r="A15" s="4" t="s">
        <v>618</v>
      </c>
      <c r="B15" s="5" t="s">
        <v>413</v>
      </c>
      <c r="C15" s="26"/>
      <c r="D15" s="26"/>
      <c r="E15" s="26"/>
      <c r="F15" s="26"/>
    </row>
    <row r="16" spans="1:6" ht="15" customHeight="1">
      <c r="A16" s="4" t="s">
        <v>619</v>
      </c>
      <c r="B16" s="5" t="s">
        <v>414</v>
      </c>
      <c r="C16" s="26"/>
      <c r="D16" s="26"/>
      <c r="E16" s="26"/>
      <c r="F16" s="26"/>
    </row>
    <row r="17" spans="1:6" ht="15" customHeight="1">
      <c r="A17" s="4" t="s">
        <v>620</v>
      </c>
      <c r="B17" s="5" t="s">
        <v>415</v>
      </c>
      <c r="C17" s="26"/>
      <c r="D17" s="26"/>
      <c r="E17" s="26"/>
      <c r="F17" s="26"/>
    </row>
    <row r="18" spans="1:6" ht="15" customHeight="1">
      <c r="A18" s="38" t="s">
        <v>1</v>
      </c>
      <c r="B18" s="50" t="s">
        <v>416</v>
      </c>
      <c r="C18" s="26"/>
      <c r="D18" s="26"/>
      <c r="E18" s="26"/>
      <c r="F18" s="26"/>
    </row>
    <row r="19" spans="1:6" ht="15" customHeight="1">
      <c r="A19" s="4" t="s">
        <v>624</v>
      </c>
      <c r="B19" s="5" t="s">
        <v>425</v>
      </c>
      <c r="C19" s="26"/>
      <c r="D19" s="26"/>
      <c r="E19" s="26"/>
      <c r="F19" s="26"/>
    </row>
    <row r="20" spans="1:6" ht="15" customHeight="1">
      <c r="A20" s="4" t="s">
        <v>625</v>
      </c>
      <c r="B20" s="5" t="s">
        <v>426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427</v>
      </c>
      <c r="C21" s="26"/>
      <c r="D21" s="26"/>
      <c r="E21" s="26"/>
      <c r="F21" s="26"/>
    </row>
    <row r="22" spans="1:6" ht="15" customHeight="1">
      <c r="A22" s="4" t="s">
        <v>626</v>
      </c>
      <c r="B22" s="5" t="s">
        <v>428</v>
      </c>
      <c r="C22" s="26"/>
      <c r="D22" s="26"/>
      <c r="E22" s="26"/>
      <c r="F22" s="26"/>
    </row>
    <row r="23" spans="1:6" ht="15" customHeight="1">
      <c r="A23" s="4" t="s">
        <v>627</v>
      </c>
      <c r="B23" s="5" t="s">
        <v>429</v>
      </c>
      <c r="C23" s="26"/>
      <c r="D23" s="26"/>
      <c r="E23" s="26"/>
      <c r="F23" s="26"/>
    </row>
    <row r="24" spans="1:6" ht="15" customHeight="1">
      <c r="A24" s="4" t="s">
        <v>628</v>
      </c>
      <c r="B24" s="5" t="s">
        <v>430</v>
      </c>
      <c r="C24" s="26"/>
      <c r="D24" s="26"/>
      <c r="E24" s="26"/>
      <c r="F24" s="26"/>
    </row>
    <row r="25" spans="1:6" ht="15" customHeight="1">
      <c r="A25" s="4" t="s">
        <v>629</v>
      </c>
      <c r="B25" s="5" t="s">
        <v>432</v>
      </c>
      <c r="C25" s="26"/>
      <c r="D25" s="26"/>
      <c r="E25" s="26"/>
      <c r="F25" s="26"/>
    </row>
    <row r="26" spans="1:6" ht="15" customHeight="1">
      <c r="A26" s="4" t="s">
        <v>630</v>
      </c>
      <c r="B26" s="5" t="s">
        <v>435</v>
      </c>
      <c r="C26" s="26"/>
      <c r="D26" s="26"/>
      <c r="E26" s="26"/>
      <c r="F26" s="26"/>
    </row>
    <row r="27" spans="1:6" ht="15" customHeight="1">
      <c r="A27" s="4" t="s">
        <v>436</v>
      </c>
      <c r="B27" s="5" t="s">
        <v>437</v>
      </c>
      <c r="C27" s="26"/>
      <c r="D27" s="26"/>
      <c r="E27" s="26"/>
      <c r="F27" s="26"/>
    </row>
    <row r="28" spans="1:6" ht="15" customHeight="1">
      <c r="A28" s="4" t="s">
        <v>631</v>
      </c>
      <c r="B28" s="5" t="s">
        <v>438</v>
      </c>
      <c r="C28" s="26"/>
      <c r="D28" s="26"/>
      <c r="E28" s="26"/>
      <c r="F28" s="26"/>
    </row>
    <row r="29" spans="1:6" ht="15" customHeight="1">
      <c r="A29" s="4" t="s">
        <v>632</v>
      </c>
      <c r="B29" s="5" t="s">
        <v>443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446</v>
      </c>
      <c r="C30" s="26"/>
      <c r="D30" s="26"/>
      <c r="E30" s="26"/>
      <c r="F30" s="26"/>
    </row>
    <row r="31" spans="1:6" ht="15" customHeight="1">
      <c r="A31" s="4" t="s">
        <v>633</v>
      </c>
      <c r="B31" s="5" t="s">
        <v>447</v>
      </c>
      <c r="C31" s="26"/>
      <c r="D31" s="26"/>
      <c r="E31" s="26"/>
      <c r="F31" s="26"/>
    </row>
    <row r="32" spans="1:6" ht="15" customHeight="1">
      <c r="A32" s="38" t="s">
        <v>5</v>
      </c>
      <c r="B32" s="50" t="s">
        <v>448</v>
      </c>
      <c r="C32" s="26"/>
      <c r="D32" s="26"/>
      <c r="E32" s="26"/>
      <c r="F32" s="26"/>
    </row>
    <row r="33" spans="1:6" ht="15" customHeight="1">
      <c r="A33" s="11" t="s">
        <v>449</v>
      </c>
      <c r="B33" s="5" t="s">
        <v>450</v>
      </c>
      <c r="C33" s="26"/>
      <c r="D33" s="26"/>
      <c r="E33" s="26"/>
      <c r="F33" s="26"/>
    </row>
    <row r="34" spans="1:6" ht="15" customHeight="1">
      <c r="A34" s="11" t="s">
        <v>634</v>
      </c>
      <c r="B34" s="5" t="s">
        <v>451</v>
      </c>
      <c r="C34" s="26"/>
      <c r="D34" s="26"/>
      <c r="E34" s="26"/>
      <c r="F34" s="26"/>
    </row>
    <row r="35" spans="1:6" ht="15" customHeight="1">
      <c r="A35" s="11" t="s">
        <v>635</v>
      </c>
      <c r="B35" s="5" t="s">
        <v>452</v>
      </c>
      <c r="C35" s="26"/>
      <c r="D35" s="26"/>
      <c r="E35" s="26"/>
      <c r="F35" s="26"/>
    </row>
    <row r="36" spans="1:6" ht="15" customHeight="1">
      <c r="A36" s="11" t="s">
        <v>636</v>
      </c>
      <c r="B36" s="5" t="s">
        <v>453</v>
      </c>
      <c r="C36" s="26"/>
      <c r="D36" s="26"/>
      <c r="E36" s="26"/>
      <c r="F36" s="26"/>
    </row>
    <row r="37" spans="1:6" ht="15" customHeight="1">
      <c r="A37" s="11" t="s">
        <v>454</v>
      </c>
      <c r="B37" s="5" t="s">
        <v>455</v>
      </c>
      <c r="C37" s="26"/>
      <c r="D37" s="26"/>
      <c r="E37" s="26"/>
      <c r="F37" s="26"/>
    </row>
    <row r="38" spans="1:6" ht="15" customHeight="1">
      <c r="A38" s="11" t="s">
        <v>456</v>
      </c>
      <c r="B38" s="5" t="s">
        <v>457</v>
      </c>
      <c r="C38" s="26"/>
      <c r="D38" s="26"/>
      <c r="E38" s="26"/>
      <c r="F38" s="26"/>
    </row>
    <row r="39" spans="1:6" ht="15" customHeight="1">
      <c r="A39" s="11" t="s">
        <v>458</v>
      </c>
      <c r="B39" s="5" t="s">
        <v>459</v>
      </c>
      <c r="C39" s="26"/>
      <c r="D39" s="26"/>
      <c r="E39" s="26"/>
      <c r="F39" s="26"/>
    </row>
    <row r="40" spans="1:6" ht="15" customHeight="1">
      <c r="A40" s="11" t="s">
        <v>637</v>
      </c>
      <c r="B40" s="5" t="s">
        <v>460</v>
      </c>
      <c r="C40" s="26"/>
      <c r="D40" s="26"/>
      <c r="E40" s="26"/>
      <c r="F40" s="26"/>
    </row>
    <row r="41" spans="1:6" ht="15" customHeight="1">
      <c r="A41" s="11" t="s">
        <v>638</v>
      </c>
      <c r="B41" s="5" t="s">
        <v>461</v>
      </c>
      <c r="C41" s="26"/>
      <c r="D41" s="26"/>
      <c r="E41" s="26"/>
      <c r="F41" s="26"/>
    </row>
    <row r="42" spans="1:6" ht="15" customHeight="1">
      <c r="A42" s="11" t="s">
        <v>639</v>
      </c>
      <c r="B42" s="5" t="s">
        <v>462</v>
      </c>
      <c r="C42" s="26"/>
      <c r="D42" s="26"/>
      <c r="E42" s="26"/>
      <c r="F42" s="26"/>
    </row>
    <row r="43" spans="1:6" ht="15" customHeight="1">
      <c r="A43" s="49" t="s">
        <v>6</v>
      </c>
      <c r="B43" s="50" t="s">
        <v>463</v>
      </c>
      <c r="C43" s="26"/>
      <c r="D43" s="26"/>
      <c r="E43" s="26"/>
      <c r="F43" s="26"/>
    </row>
    <row r="44" spans="1:6" ht="15" customHeight="1">
      <c r="A44" s="11" t="s">
        <v>472</v>
      </c>
      <c r="B44" s="5" t="s">
        <v>473</v>
      </c>
      <c r="C44" s="26"/>
      <c r="D44" s="26"/>
      <c r="E44" s="26"/>
      <c r="F44" s="26"/>
    </row>
    <row r="45" spans="1:6" ht="15" customHeight="1">
      <c r="A45" s="4" t="s">
        <v>643</v>
      </c>
      <c r="B45" s="5" t="s">
        <v>474</v>
      </c>
      <c r="C45" s="26"/>
      <c r="D45" s="26"/>
      <c r="E45" s="26"/>
      <c r="F45" s="26"/>
    </row>
    <row r="46" spans="1:6" ht="15" customHeight="1">
      <c r="A46" s="11" t="s">
        <v>644</v>
      </c>
      <c r="B46" s="5" t="s">
        <v>475</v>
      </c>
      <c r="C46" s="26"/>
      <c r="D46" s="26"/>
      <c r="E46" s="26"/>
      <c r="F46" s="26"/>
    </row>
    <row r="47" spans="1:6" ht="15" customHeight="1">
      <c r="A47" s="38" t="s">
        <v>8</v>
      </c>
      <c r="B47" s="50" t="s">
        <v>476</v>
      </c>
      <c r="C47" s="26"/>
      <c r="D47" s="26"/>
      <c r="E47" s="26"/>
      <c r="F47" s="26"/>
    </row>
    <row r="48" spans="1:6" ht="15" customHeight="1">
      <c r="A48" s="59" t="s">
        <v>75</v>
      </c>
      <c r="B48" s="63"/>
      <c r="C48" s="26"/>
      <c r="D48" s="26"/>
      <c r="E48" s="26"/>
      <c r="F48" s="26"/>
    </row>
    <row r="49" spans="1:6" ht="15" customHeight="1">
      <c r="A49" s="4" t="s">
        <v>417</v>
      </c>
      <c r="B49" s="5" t="s">
        <v>418</v>
      </c>
      <c r="C49" s="26"/>
      <c r="D49" s="26"/>
      <c r="E49" s="26"/>
      <c r="F49" s="26"/>
    </row>
    <row r="50" spans="1:6" ht="15" customHeight="1">
      <c r="A50" s="4" t="s">
        <v>419</v>
      </c>
      <c r="B50" s="5" t="s">
        <v>420</v>
      </c>
      <c r="C50" s="26"/>
      <c r="D50" s="26"/>
      <c r="E50" s="26"/>
      <c r="F50" s="26"/>
    </row>
    <row r="51" spans="1:6" ht="15" customHeight="1">
      <c r="A51" s="4" t="s">
        <v>621</v>
      </c>
      <c r="B51" s="5" t="s">
        <v>421</v>
      </c>
      <c r="C51" s="26"/>
      <c r="D51" s="26"/>
      <c r="E51" s="26"/>
      <c r="F51" s="26"/>
    </row>
    <row r="52" spans="1:6" ht="15" customHeight="1">
      <c r="A52" s="4" t="s">
        <v>622</v>
      </c>
      <c r="B52" s="5" t="s">
        <v>422</v>
      </c>
      <c r="C52" s="26"/>
      <c r="D52" s="26"/>
      <c r="E52" s="26"/>
      <c r="F52" s="26"/>
    </row>
    <row r="53" spans="1:6" ht="15" customHeight="1">
      <c r="A53" s="4" t="s">
        <v>623</v>
      </c>
      <c r="B53" s="5" t="s">
        <v>423</v>
      </c>
      <c r="C53" s="26"/>
      <c r="D53" s="26"/>
      <c r="E53" s="26"/>
      <c r="F53" s="26"/>
    </row>
    <row r="54" spans="1:6" ht="15" customHeight="1">
      <c r="A54" s="38" t="s">
        <v>2</v>
      </c>
      <c r="B54" s="50" t="s">
        <v>424</v>
      </c>
      <c r="C54" s="26"/>
      <c r="D54" s="26"/>
      <c r="E54" s="26"/>
      <c r="F54" s="26"/>
    </row>
    <row r="55" spans="1:6" ht="15" customHeight="1">
      <c r="A55" s="11" t="s">
        <v>640</v>
      </c>
      <c r="B55" s="5" t="s">
        <v>464</v>
      </c>
      <c r="C55" s="26"/>
      <c r="D55" s="26"/>
      <c r="E55" s="26"/>
      <c r="F55" s="26"/>
    </row>
    <row r="56" spans="1:6" ht="15" customHeight="1">
      <c r="A56" s="11" t="s">
        <v>641</v>
      </c>
      <c r="B56" s="5" t="s">
        <v>465</v>
      </c>
      <c r="C56" s="26"/>
      <c r="D56" s="26"/>
      <c r="E56" s="26"/>
      <c r="F56" s="26"/>
    </row>
    <row r="57" spans="1:6" ht="15" customHeight="1">
      <c r="A57" s="11" t="s">
        <v>466</v>
      </c>
      <c r="B57" s="5" t="s">
        <v>467</v>
      </c>
      <c r="C57" s="26"/>
      <c r="D57" s="26"/>
      <c r="E57" s="26"/>
      <c r="F57" s="26"/>
    </row>
    <row r="58" spans="1:6" ht="15" customHeight="1">
      <c r="A58" s="11" t="s">
        <v>642</v>
      </c>
      <c r="B58" s="5" t="s">
        <v>468</v>
      </c>
      <c r="C58" s="26"/>
      <c r="D58" s="26"/>
      <c r="E58" s="26"/>
      <c r="F58" s="26"/>
    </row>
    <row r="59" spans="1:6" ht="15" customHeight="1">
      <c r="A59" s="11" t="s">
        <v>469</v>
      </c>
      <c r="B59" s="5" t="s">
        <v>470</v>
      </c>
      <c r="C59" s="26"/>
      <c r="D59" s="26"/>
      <c r="E59" s="26"/>
      <c r="F59" s="26"/>
    </row>
    <row r="60" spans="1:6" ht="15" customHeight="1">
      <c r="A60" s="38" t="s">
        <v>7</v>
      </c>
      <c r="B60" s="50" t="s">
        <v>471</v>
      </c>
      <c r="C60" s="26"/>
      <c r="D60" s="26"/>
      <c r="E60" s="26"/>
      <c r="F60" s="26"/>
    </row>
    <row r="61" spans="1:6" ht="15" customHeight="1">
      <c r="A61" s="11" t="s">
        <v>477</v>
      </c>
      <c r="B61" s="5" t="s">
        <v>478</v>
      </c>
      <c r="C61" s="26"/>
      <c r="D61" s="26"/>
      <c r="E61" s="26"/>
      <c r="F61" s="26"/>
    </row>
    <row r="62" spans="1:6" ht="15" customHeight="1">
      <c r="A62" s="4" t="s">
        <v>645</v>
      </c>
      <c r="B62" s="5" t="s">
        <v>479</v>
      </c>
      <c r="C62" s="26"/>
      <c r="D62" s="26"/>
      <c r="E62" s="26"/>
      <c r="F62" s="26"/>
    </row>
    <row r="63" spans="1:6" ht="15" customHeight="1">
      <c r="A63" s="11" t="s">
        <v>646</v>
      </c>
      <c r="B63" s="5" t="s">
        <v>480</v>
      </c>
      <c r="C63" s="26"/>
      <c r="D63" s="26"/>
      <c r="E63" s="26"/>
      <c r="F63" s="26"/>
    </row>
    <row r="64" spans="1:6" ht="15" customHeight="1">
      <c r="A64" s="38" t="s">
        <v>10</v>
      </c>
      <c r="B64" s="50" t="s">
        <v>481</v>
      </c>
      <c r="C64" s="26"/>
      <c r="D64" s="26"/>
      <c r="E64" s="26"/>
      <c r="F64" s="26"/>
    </row>
    <row r="65" spans="1:6" ht="15" customHeight="1">
      <c r="A65" s="59" t="s">
        <v>74</v>
      </c>
      <c r="B65" s="63"/>
      <c r="C65" s="26"/>
      <c r="D65" s="26"/>
      <c r="E65" s="26"/>
      <c r="F65" s="26"/>
    </row>
    <row r="66" spans="1:6" ht="15.75">
      <c r="A66" s="47" t="s">
        <v>9</v>
      </c>
      <c r="B66" s="34" t="s">
        <v>482</v>
      </c>
      <c r="C66" s="26"/>
      <c r="D66" s="26"/>
      <c r="E66" s="26"/>
      <c r="F66" s="26"/>
    </row>
    <row r="67" spans="1:6" ht="15.75">
      <c r="A67" s="88" t="s">
        <v>184</v>
      </c>
      <c r="B67" s="62"/>
      <c r="C67" s="26"/>
      <c r="D67" s="26"/>
      <c r="E67" s="26"/>
      <c r="F67" s="26"/>
    </row>
    <row r="68" spans="1:6" ht="15.75">
      <c r="A68" s="88" t="s">
        <v>185</v>
      </c>
      <c r="B68" s="62"/>
      <c r="C68" s="26"/>
      <c r="D68" s="26"/>
      <c r="E68" s="26"/>
      <c r="F68" s="26"/>
    </row>
    <row r="69" spans="1:6" ht="15">
      <c r="A69" s="36" t="s">
        <v>647</v>
      </c>
      <c r="B69" s="4" t="s">
        <v>483</v>
      </c>
      <c r="C69" s="26"/>
      <c r="D69" s="26"/>
      <c r="E69" s="26"/>
      <c r="F69" s="26"/>
    </row>
    <row r="70" spans="1:6" ht="15">
      <c r="A70" s="11" t="s">
        <v>484</v>
      </c>
      <c r="B70" s="4" t="s">
        <v>485</v>
      </c>
      <c r="C70" s="26"/>
      <c r="D70" s="26"/>
      <c r="E70" s="26"/>
      <c r="F70" s="26"/>
    </row>
    <row r="71" spans="1:6" ht="15">
      <c r="A71" s="36" t="s">
        <v>648</v>
      </c>
      <c r="B71" s="4" t="s">
        <v>486</v>
      </c>
      <c r="C71" s="26"/>
      <c r="D71" s="26"/>
      <c r="E71" s="26"/>
      <c r="F71" s="26"/>
    </row>
    <row r="72" spans="1:6" ht="15">
      <c r="A72" s="13" t="s">
        <v>11</v>
      </c>
      <c r="B72" s="6" t="s">
        <v>487</v>
      </c>
      <c r="C72" s="26"/>
      <c r="D72" s="26"/>
      <c r="E72" s="26"/>
      <c r="F72" s="26"/>
    </row>
    <row r="73" spans="1:6" ht="15">
      <c r="A73" s="11" t="s">
        <v>649</v>
      </c>
      <c r="B73" s="4" t="s">
        <v>488</v>
      </c>
      <c r="C73" s="26"/>
      <c r="D73" s="26"/>
      <c r="E73" s="26"/>
      <c r="F73" s="26"/>
    </row>
    <row r="74" spans="1:6" ht="15">
      <c r="A74" s="36" t="s">
        <v>489</v>
      </c>
      <c r="B74" s="4" t="s">
        <v>490</v>
      </c>
      <c r="C74" s="26"/>
      <c r="D74" s="26"/>
      <c r="E74" s="26"/>
      <c r="F74" s="26"/>
    </row>
    <row r="75" spans="1:6" ht="15">
      <c r="A75" s="11" t="s">
        <v>650</v>
      </c>
      <c r="B75" s="4" t="s">
        <v>491</v>
      </c>
      <c r="C75" s="26"/>
      <c r="D75" s="26"/>
      <c r="E75" s="26"/>
      <c r="F75" s="26"/>
    </row>
    <row r="76" spans="1:6" ht="15">
      <c r="A76" s="36" t="s">
        <v>492</v>
      </c>
      <c r="B76" s="4" t="s">
        <v>493</v>
      </c>
      <c r="C76" s="26"/>
      <c r="D76" s="26"/>
      <c r="E76" s="26"/>
      <c r="F76" s="26"/>
    </row>
    <row r="77" spans="1:6" ht="15">
      <c r="A77" s="12" t="s">
        <v>12</v>
      </c>
      <c r="B77" s="6" t="s">
        <v>494</v>
      </c>
      <c r="C77" s="26"/>
      <c r="D77" s="26"/>
      <c r="E77" s="26"/>
      <c r="F77" s="26"/>
    </row>
    <row r="78" spans="1:6" ht="15">
      <c r="A78" s="4" t="s">
        <v>124</v>
      </c>
      <c r="B78" s="4" t="s">
        <v>495</v>
      </c>
      <c r="C78" s="26"/>
      <c r="D78" s="26"/>
      <c r="E78" s="26"/>
      <c r="F78" s="26"/>
    </row>
    <row r="79" spans="1:6" ht="15">
      <c r="A79" s="4" t="s">
        <v>125</v>
      </c>
      <c r="B79" s="4" t="s">
        <v>495</v>
      </c>
      <c r="C79" s="26"/>
      <c r="D79" s="26"/>
      <c r="E79" s="26"/>
      <c r="F79" s="26"/>
    </row>
    <row r="80" spans="1:6" ht="15">
      <c r="A80" s="4" t="s">
        <v>122</v>
      </c>
      <c r="B80" s="4" t="s">
        <v>496</v>
      </c>
      <c r="C80" s="26"/>
      <c r="D80" s="26"/>
      <c r="E80" s="26"/>
      <c r="F80" s="26"/>
    </row>
    <row r="81" spans="1:6" ht="15">
      <c r="A81" s="4" t="s">
        <v>123</v>
      </c>
      <c r="B81" s="4" t="s">
        <v>496</v>
      </c>
      <c r="C81" s="26"/>
      <c r="D81" s="26"/>
      <c r="E81" s="26"/>
      <c r="F81" s="26"/>
    </row>
    <row r="82" spans="1:6" ht="15">
      <c r="A82" s="6" t="s">
        <v>13</v>
      </c>
      <c r="B82" s="6" t="s">
        <v>497</v>
      </c>
      <c r="C82" s="26"/>
      <c r="D82" s="26"/>
      <c r="E82" s="26"/>
      <c r="F82" s="26"/>
    </row>
    <row r="83" spans="1:6" ht="15">
      <c r="A83" s="36" t="s">
        <v>498</v>
      </c>
      <c r="B83" s="4" t="s">
        <v>499</v>
      </c>
      <c r="C83" s="26"/>
      <c r="D83" s="26"/>
      <c r="E83" s="26"/>
      <c r="F83" s="26"/>
    </row>
    <row r="84" spans="1:6" ht="15">
      <c r="A84" s="36" t="s">
        <v>500</v>
      </c>
      <c r="B84" s="4" t="s">
        <v>501</v>
      </c>
      <c r="C84" s="26"/>
      <c r="D84" s="26"/>
      <c r="E84" s="26"/>
      <c r="F84" s="26"/>
    </row>
    <row r="85" spans="1:6" ht="15">
      <c r="A85" s="36" t="s">
        <v>502</v>
      </c>
      <c r="B85" s="4" t="s">
        <v>503</v>
      </c>
      <c r="C85" s="26"/>
      <c r="D85" s="26"/>
      <c r="E85" s="26"/>
      <c r="F85" s="26"/>
    </row>
    <row r="86" spans="1:6" ht="15">
      <c r="A86" s="36" t="s">
        <v>504</v>
      </c>
      <c r="B86" s="4" t="s">
        <v>505</v>
      </c>
      <c r="C86" s="26"/>
      <c r="D86" s="26"/>
      <c r="E86" s="26"/>
      <c r="F86" s="26"/>
    </row>
    <row r="87" spans="1:6" ht="15">
      <c r="A87" s="11" t="s">
        <v>651</v>
      </c>
      <c r="B87" s="4" t="s">
        <v>506</v>
      </c>
      <c r="C87" s="26"/>
      <c r="D87" s="26"/>
      <c r="E87" s="26"/>
      <c r="F87" s="26"/>
    </row>
    <row r="88" spans="1:6" ht="15">
      <c r="A88" s="13" t="s">
        <v>14</v>
      </c>
      <c r="B88" s="6" t="s">
        <v>508</v>
      </c>
      <c r="C88" s="26"/>
      <c r="D88" s="26"/>
      <c r="E88" s="26"/>
      <c r="F88" s="26"/>
    </row>
    <row r="89" spans="1:6" ht="15">
      <c r="A89" s="11" t="s">
        <v>509</v>
      </c>
      <c r="B89" s="4" t="s">
        <v>510</v>
      </c>
      <c r="C89" s="26"/>
      <c r="D89" s="26"/>
      <c r="E89" s="26"/>
      <c r="F89" s="26"/>
    </row>
    <row r="90" spans="1:6" ht="15">
      <c r="A90" s="11" t="s">
        <v>511</v>
      </c>
      <c r="B90" s="4" t="s">
        <v>512</v>
      </c>
      <c r="C90" s="26"/>
      <c r="D90" s="26"/>
      <c r="E90" s="26"/>
      <c r="F90" s="26"/>
    </row>
    <row r="91" spans="1:6" ht="15">
      <c r="A91" s="36" t="s">
        <v>513</v>
      </c>
      <c r="B91" s="4" t="s">
        <v>514</v>
      </c>
      <c r="C91" s="26"/>
      <c r="D91" s="26"/>
      <c r="E91" s="26"/>
      <c r="F91" s="26"/>
    </row>
    <row r="92" spans="1:6" ht="15">
      <c r="A92" s="36" t="s">
        <v>652</v>
      </c>
      <c r="B92" s="4" t="s">
        <v>515</v>
      </c>
      <c r="C92" s="26"/>
      <c r="D92" s="26"/>
      <c r="E92" s="26"/>
      <c r="F92" s="26"/>
    </row>
    <row r="93" spans="1:6" ht="15">
      <c r="A93" s="12" t="s">
        <v>15</v>
      </c>
      <c r="B93" s="6" t="s">
        <v>516</v>
      </c>
      <c r="C93" s="26"/>
      <c r="D93" s="26"/>
      <c r="E93" s="26"/>
      <c r="F93" s="26"/>
    </row>
    <row r="94" spans="1:6" ht="15">
      <c r="A94" s="13" t="s">
        <v>517</v>
      </c>
      <c r="B94" s="6" t="s">
        <v>518</v>
      </c>
      <c r="C94" s="26"/>
      <c r="D94" s="26"/>
      <c r="E94" s="26"/>
      <c r="F94" s="26"/>
    </row>
    <row r="95" spans="1:6" ht="15.75">
      <c r="A95" s="39" t="s">
        <v>16</v>
      </c>
      <c r="B95" s="40" t="s">
        <v>519</v>
      </c>
      <c r="C95" s="26"/>
      <c r="D95" s="26"/>
      <c r="E95" s="26"/>
      <c r="F95" s="26"/>
    </row>
    <row r="96" spans="1:6" ht="15.75">
      <c r="A96" s="43" t="s">
        <v>654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04"/>
      <c r="B1" s="304"/>
      <c r="C1" s="304"/>
      <c r="D1" s="304"/>
      <c r="E1" s="304"/>
    </row>
    <row r="2" spans="1:5" ht="15">
      <c r="A2" s="305" t="s">
        <v>1072</v>
      </c>
      <c r="B2" s="306"/>
      <c r="C2" s="306"/>
      <c r="D2" s="306"/>
      <c r="E2" s="306"/>
    </row>
    <row r="3" spans="1:5" ht="15">
      <c r="A3" s="307" t="s">
        <v>1073</v>
      </c>
      <c r="B3" s="308"/>
      <c r="C3" s="308"/>
      <c r="D3" s="308"/>
      <c r="E3" s="308"/>
    </row>
    <row r="4" spans="1:5" ht="30" customHeight="1">
      <c r="A4" s="309" t="s">
        <v>1074</v>
      </c>
      <c r="B4" s="309"/>
      <c r="C4" s="309"/>
      <c r="D4" s="309"/>
      <c r="E4" s="309"/>
    </row>
    <row r="5" spans="1:5" ht="24.75" customHeight="1">
      <c r="A5" s="310" t="s">
        <v>216</v>
      </c>
      <c r="B5" s="310" t="s">
        <v>431</v>
      </c>
      <c r="C5" s="311" t="s">
        <v>1075</v>
      </c>
      <c r="D5" s="311" t="s">
        <v>1076</v>
      </c>
      <c r="E5" s="311" t="s">
        <v>1077</v>
      </c>
    </row>
    <row r="6" spans="1:5" ht="55.5" customHeight="1">
      <c r="A6" s="312" t="s">
        <v>1078</v>
      </c>
      <c r="B6" s="38" t="s">
        <v>455</v>
      </c>
      <c r="C6" s="313">
        <v>0</v>
      </c>
      <c r="D6" s="313">
        <v>0</v>
      </c>
      <c r="E6" s="313">
        <v>0</v>
      </c>
    </row>
    <row r="7" spans="1:5" ht="44.25" customHeight="1">
      <c r="A7" s="314" t="s">
        <v>1079</v>
      </c>
      <c r="B7" s="38" t="s">
        <v>479</v>
      </c>
      <c r="C7" s="313">
        <v>0</v>
      </c>
      <c r="D7" s="313">
        <v>0</v>
      </c>
      <c r="E7" s="313">
        <v>0</v>
      </c>
    </row>
    <row r="8" spans="1:5" ht="24.75" customHeight="1">
      <c r="A8" s="73" t="s">
        <v>21</v>
      </c>
      <c r="B8" s="73" t="s">
        <v>430</v>
      </c>
      <c r="C8" s="313"/>
      <c r="D8" s="313"/>
      <c r="E8" s="313"/>
    </row>
    <row r="9" spans="1:5" ht="31.5" customHeight="1">
      <c r="A9" s="73" t="s">
        <v>22</v>
      </c>
      <c r="B9" s="73" t="s">
        <v>430</v>
      </c>
      <c r="C9" s="313"/>
      <c r="D9" s="313"/>
      <c r="E9" s="313"/>
    </row>
    <row r="10" spans="1:5" ht="24.75" customHeight="1">
      <c r="A10" s="73" t="s">
        <v>23</v>
      </c>
      <c r="B10" s="73" t="s">
        <v>430</v>
      </c>
      <c r="C10" s="313"/>
      <c r="D10" s="313"/>
      <c r="E10" s="313"/>
    </row>
    <row r="11" spans="1:5" ht="24.75" customHeight="1">
      <c r="A11" s="73" t="s">
        <v>24</v>
      </c>
      <c r="B11" s="73" t="s">
        <v>430</v>
      </c>
      <c r="C11" s="313"/>
      <c r="D11" s="313">
        <v>49050</v>
      </c>
      <c r="E11" s="313"/>
    </row>
    <row r="12" spans="1:5" ht="24.75" customHeight="1">
      <c r="A12" s="73" t="s">
        <v>631</v>
      </c>
      <c r="B12" s="73" t="s">
        <v>438</v>
      </c>
      <c r="C12" s="313"/>
      <c r="D12" s="313">
        <v>21900</v>
      </c>
      <c r="E12" s="313"/>
    </row>
    <row r="13" spans="1:5" ht="31.5" customHeight="1">
      <c r="A13" s="73" t="s">
        <v>629</v>
      </c>
      <c r="B13" s="73" t="s">
        <v>432</v>
      </c>
      <c r="C13" s="313"/>
      <c r="D13" s="313"/>
      <c r="E13" s="313"/>
    </row>
    <row r="14" spans="1:5" ht="31.5" customHeight="1">
      <c r="A14" s="73" t="s">
        <v>1101</v>
      </c>
      <c r="B14" s="73" t="s">
        <v>447</v>
      </c>
      <c r="C14" s="313"/>
      <c r="D14" s="313">
        <v>891000</v>
      </c>
      <c r="E14" s="313"/>
    </row>
    <row r="15" spans="1:5" ht="31.5" customHeight="1">
      <c r="A15" s="73" t="s">
        <v>1100</v>
      </c>
      <c r="B15" s="73" t="s">
        <v>447</v>
      </c>
      <c r="C15" s="313"/>
      <c r="D15" s="313">
        <v>142709</v>
      </c>
      <c r="E15" s="313"/>
    </row>
    <row r="16" spans="1:5" ht="53.25" customHeight="1">
      <c r="A16" s="314" t="s">
        <v>1080</v>
      </c>
      <c r="B16" s="315" t="s">
        <v>1081</v>
      </c>
      <c r="C16" s="313">
        <v>0</v>
      </c>
      <c r="D16" s="315">
        <f>SUM(D8:D14)</f>
        <v>961950</v>
      </c>
      <c r="E16" s="313">
        <v>0</v>
      </c>
    </row>
    <row r="17" spans="1:5" ht="24.75" customHeight="1">
      <c r="A17" s="312"/>
      <c r="B17" s="313" t="s">
        <v>451</v>
      </c>
      <c r="C17" s="313"/>
      <c r="D17" s="313"/>
      <c r="E17" s="313"/>
    </row>
    <row r="18" spans="1:5" ht="24.75" customHeight="1">
      <c r="A18" s="312"/>
      <c r="B18" s="313" t="s">
        <v>471</v>
      </c>
      <c r="C18" s="313"/>
      <c r="D18" s="313"/>
      <c r="E18" s="313"/>
    </row>
    <row r="19" spans="1:5" ht="65.25" customHeight="1">
      <c r="A19" s="312" t="s">
        <v>1082</v>
      </c>
      <c r="B19" s="315" t="s">
        <v>1083</v>
      </c>
      <c r="C19" s="313">
        <v>0</v>
      </c>
      <c r="D19" s="313">
        <v>0</v>
      </c>
      <c r="E19" s="313">
        <v>0</v>
      </c>
    </row>
    <row r="20" spans="1:5" ht="44.25" customHeight="1">
      <c r="A20" s="314" t="s">
        <v>1084</v>
      </c>
      <c r="B20" s="315"/>
      <c r="C20" s="313"/>
      <c r="D20" s="313"/>
      <c r="E20" s="313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82">
      <selection activeCell="F112" sqref="F112"/>
    </sheetView>
  </sheetViews>
  <sheetFormatPr defaultColWidth="9.140625" defaultRowHeight="15"/>
  <cols>
    <col min="1" max="1" width="35.57421875" style="0" customWidth="1"/>
    <col min="2" max="2" width="13.00390625" style="0" customWidth="1"/>
    <col min="3" max="3" width="39.421875" style="0" customWidth="1"/>
  </cols>
  <sheetData>
    <row r="1" spans="1:3" ht="15">
      <c r="A1" s="294"/>
      <c r="B1" s="294"/>
      <c r="C1" s="294"/>
    </row>
    <row r="2" spans="1:3" ht="18">
      <c r="A2" s="288" t="s">
        <v>1016</v>
      </c>
      <c r="B2" s="288"/>
      <c r="C2" s="288"/>
    </row>
    <row r="3" spans="1:3" ht="15">
      <c r="A3" s="292" t="s">
        <v>1085</v>
      </c>
      <c r="B3" s="298"/>
      <c r="C3" s="298"/>
    </row>
    <row r="4" spans="1:3" ht="18">
      <c r="A4" s="66"/>
      <c r="B4" s="123"/>
      <c r="C4" s="123"/>
    </row>
    <row r="5" spans="1:3" ht="15">
      <c r="A5" s="98" t="s">
        <v>142</v>
      </c>
      <c r="B5" s="98"/>
      <c r="C5" s="98" t="s">
        <v>1086</v>
      </c>
    </row>
    <row r="6" spans="1:3" ht="34.5" customHeight="1">
      <c r="A6" s="113" t="s">
        <v>129</v>
      </c>
      <c r="B6" s="2" t="s">
        <v>217</v>
      </c>
      <c r="C6" s="143" t="s">
        <v>657</v>
      </c>
    </row>
    <row r="7" spans="1:3" ht="34.5" customHeight="1">
      <c r="A7" s="11" t="s">
        <v>78</v>
      </c>
      <c r="B7" s="5" t="s">
        <v>307</v>
      </c>
      <c r="C7" s="99"/>
    </row>
    <row r="8" spans="1:3" ht="34.5" customHeight="1">
      <c r="A8" s="11" t="s">
        <v>79</v>
      </c>
      <c r="B8" s="5" t="s">
        <v>307</v>
      </c>
      <c r="C8" s="99"/>
    </row>
    <row r="9" spans="1:3" ht="34.5" customHeight="1">
      <c r="A9" s="11" t="s">
        <v>80</v>
      </c>
      <c r="B9" s="5" t="s">
        <v>307</v>
      </c>
      <c r="C9" s="99"/>
    </row>
    <row r="10" spans="1:3" ht="34.5" customHeight="1">
      <c r="A10" s="11" t="s">
        <v>81</v>
      </c>
      <c r="B10" s="5" t="s">
        <v>307</v>
      </c>
      <c r="C10" s="99"/>
    </row>
    <row r="11" spans="1:3" ht="34.5" customHeight="1">
      <c r="A11" s="11" t="s">
        <v>82</v>
      </c>
      <c r="B11" s="5" t="s">
        <v>307</v>
      </c>
      <c r="C11" s="99"/>
    </row>
    <row r="12" spans="1:3" ht="34.5" customHeight="1">
      <c r="A12" s="11" t="s">
        <v>83</v>
      </c>
      <c r="B12" s="5" t="s">
        <v>307</v>
      </c>
      <c r="C12" s="99"/>
    </row>
    <row r="13" spans="1:3" ht="34.5" customHeight="1">
      <c r="A13" s="11" t="s">
        <v>84</v>
      </c>
      <c r="B13" s="5" t="s">
        <v>307</v>
      </c>
      <c r="C13" s="99"/>
    </row>
    <row r="14" spans="1:3" ht="34.5" customHeight="1">
      <c r="A14" s="11" t="s">
        <v>85</v>
      </c>
      <c r="B14" s="5" t="s">
        <v>307</v>
      </c>
      <c r="C14" s="99"/>
    </row>
    <row r="15" spans="1:3" ht="34.5" customHeight="1">
      <c r="A15" s="11" t="s">
        <v>86</v>
      </c>
      <c r="B15" s="5" t="s">
        <v>307</v>
      </c>
      <c r="C15" s="99"/>
    </row>
    <row r="16" spans="1:3" ht="34.5" customHeight="1">
      <c r="A16" s="11" t="s">
        <v>87</v>
      </c>
      <c r="B16" s="5" t="s">
        <v>307</v>
      </c>
      <c r="C16" s="99"/>
    </row>
    <row r="17" spans="1:3" ht="34.5" customHeight="1">
      <c r="A17" s="9" t="s">
        <v>557</v>
      </c>
      <c r="B17" s="7" t="s">
        <v>307</v>
      </c>
      <c r="C17" s="99">
        <f>SUM(C7:C16)</f>
        <v>0</v>
      </c>
    </row>
    <row r="18" spans="1:3" ht="34.5" customHeight="1">
      <c r="A18" s="11" t="s">
        <v>78</v>
      </c>
      <c r="B18" s="5" t="s">
        <v>308</v>
      </c>
      <c r="C18" s="99"/>
    </row>
    <row r="19" spans="1:3" ht="34.5" customHeight="1">
      <c r="A19" s="11" t="s">
        <v>79</v>
      </c>
      <c r="B19" s="5" t="s">
        <v>308</v>
      </c>
      <c r="C19" s="99"/>
    </row>
    <row r="20" spans="1:3" ht="34.5" customHeight="1">
      <c r="A20" s="11" t="s">
        <v>80</v>
      </c>
      <c r="B20" s="5" t="s">
        <v>308</v>
      </c>
      <c r="C20" s="99"/>
    </row>
    <row r="21" spans="1:3" ht="34.5" customHeight="1">
      <c r="A21" s="11" t="s">
        <v>81</v>
      </c>
      <c r="B21" s="5" t="s">
        <v>308</v>
      </c>
      <c r="C21" s="99"/>
    </row>
    <row r="22" spans="1:3" ht="34.5" customHeight="1">
      <c r="A22" s="11" t="s">
        <v>82</v>
      </c>
      <c r="B22" s="5" t="s">
        <v>308</v>
      </c>
      <c r="C22" s="99"/>
    </row>
    <row r="23" spans="1:3" ht="34.5" customHeight="1">
      <c r="A23" s="11" t="s">
        <v>83</v>
      </c>
      <c r="B23" s="5" t="s">
        <v>308</v>
      </c>
      <c r="C23" s="99"/>
    </row>
    <row r="24" spans="1:3" ht="34.5" customHeight="1">
      <c r="A24" s="11" t="s">
        <v>84</v>
      </c>
      <c r="B24" s="5" t="s">
        <v>308</v>
      </c>
      <c r="C24" s="99"/>
    </row>
    <row r="25" spans="1:3" ht="34.5" customHeight="1">
      <c r="A25" s="11" t="s">
        <v>85</v>
      </c>
      <c r="B25" s="5" t="s">
        <v>308</v>
      </c>
      <c r="C25" s="99"/>
    </row>
    <row r="26" spans="1:3" ht="34.5" customHeight="1">
      <c r="A26" s="11" t="s">
        <v>86</v>
      </c>
      <c r="B26" s="5" t="s">
        <v>308</v>
      </c>
      <c r="C26" s="99"/>
    </row>
    <row r="27" spans="1:3" ht="34.5" customHeight="1">
      <c r="A27" s="11" t="s">
        <v>87</v>
      </c>
      <c r="B27" s="5" t="s">
        <v>308</v>
      </c>
      <c r="C27" s="99"/>
    </row>
    <row r="28" spans="1:3" ht="34.5" customHeight="1">
      <c r="A28" s="9" t="s">
        <v>558</v>
      </c>
      <c r="B28" s="7" t="s">
        <v>308</v>
      </c>
      <c r="C28" s="99">
        <f>SUM(C18:C27)</f>
        <v>0</v>
      </c>
    </row>
    <row r="29" spans="1:3" ht="34.5" customHeight="1">
      <c r="A29" s="11" t="s">
        <v>78</v>
      </c>
      <c r="B29" s="5" t="s">
        <v>309</v>
      </c>
      <c r="C29" s="99"/>
    </row>
    <row r="30" spans="1:3" ht="34.5" customHeight="1">
      <c r="A30" s="11" t="s">
        <v>79</v>
      </c>
      <c r="B30" s="5" t="s">
        <v>309</v>
      </c>
      <c r="C30" s="99"/>
    </row>
    <row r="31" spans="1:3" ht="50.25" customHeight="1">
      <c r="A31" s="11" t="s">
        <v>80</v>
      </c>
      <c r="B31" s="5" t="s">
        <v>309</v>
      </c>
      <c r="C31" s="99"/>
    </row>
    <row r="32" spans="1:3" ht="34.5" customHeight="1">
      <c r="A32" s="11" t="s">
        <v>81</v>
      </c>
      <c r="B32" s="5" t="s">
        <v>309</v>
      </c>
      <c r="C32" s="99"/>
    </row>
    <row r="33" spans="1:3" ht="34.5" customHeight="1">
      <c r="A33" s="11" t="s">
        <v>82</v>
      </c>
      <c r="B33" s="5" t="s">
        <v>309</v>
      </c>
      <c r="C33" s="99"/>
    </row>
    <row r="34" spans="1:3" ht="34.5" customHeight="1">
      <c r="A34" s="11" t="s">
        <v>83</v>
      </c>
      <c r="B34" s="5" t="s">
        <v>309</v>
      </c>
      <c r="C34" s="99">
        <v>300000</v>
      </c>
    </row>
    <row r="35" spans="1:3" ht="34.5" customHeight="1">
      <c r="A35" s="11" t="s">
        <v>84</v>
      </c>
      <c r="B35" s="5" t="s">
        <v>309</v>
      </c>
      <c r="C35" s="99">
        <v>4052136</v>
      </c>
    </row>
    <row r="36" spans="1:3" ht="34.5" customHeight="1">
      <c r="A36" s="11" t="s">
        <v>85</v>
      </c>
      <c r="B36" s="5" t="s">
        <v>309</v>
      </c>
      <c r="C36" s="99">
        <v>1871316</v>
      </c>
    </row>
    <row r="37" spans="1:3" ht="34.5" customHeight="1">
      <c r="A37" s="11" t="s">
        <v>86</v>
      </c>
      <c r="B37" s="5" t="s">
        <v>309</v>
      </c>
      <c r="C37" s="99"/>
    </row>
    <row r="38" spans="1:3" ht="34.5" customHeight="1">
      <c r="A38" s="11" t="s">
        <v>87</v>
      </c>
      <c r="B38" s="5" t="s">
        <v>309</v>
      </c>
      <c r="C38" s="99"/>
    </row>
    <row r="39" spans="1:3" ht="34.5" customHeight="1">
      <c r="A39" s="9" t="s">
        <v>559</v>
      </c>
      <c r="B39" s="7" t="s">
        <v>309</v>
      </c>
      <c r="C39" s="113">
        <f>SUM(C29:C38)</f>
        <v>6223452</v>
      </c>
    </row>
    <row r="40" spans="1:3" ht="34.5" customHeight="1">
      <c r="A40" s="11" t="s">
        <v>88</v>
      </c>
      <c r="B40" s="4" t="s">
        <v>311</v>
      </c>
      <c r="C40" s="99"/>
    </row>
    <row r="41" spans="1:3" ht="34.5" customHeight="1">
      <c r="A41" s="11" t="s">
        <v>89</v>
      </c>
      <c r="B41" s="4" t="s">
        <v>311</v>
      </c>
      <c r="C41" s="99"/>
    </row>
    <row r="42" spans="1:3" ht="34.5" customHeight="1">
      <c r="A42" s="11" t="s">
        <v>90</v>
      </c>
      <c r="B42" s="4" t="s">
        <v>311</v>
      </c>
      <c r="C42" s="99"/>
    </row>
    <row r="43" spans="1:3" ht="34.5" customHeight="1">
      <c r="A43" s="4" t="s">
        <v>91</v>
      </c>
      <c r="B43" s="4" t="s">
        <v>311</v>
      </c>
      <c r="C43" s="99"/>
    </row>
    <row r="44" spans="1:3" ht="34.5" customHeight="1">
      <c r="A44" s="4" t="s">
        <v>92</v>
      </c>
      <c r="B44" s="4" t="s">
        <v>311</v>
      </c>
      <c r="C44" s="99"/>
    </row>
    <row r="45" spans="1:3" ht="34.5" customHeight="1">
      <c r="A45" s="4" t="s">
        <v>93</v>
      </c>
      <c r="B45" s="4" t="s">
        <v>311</v>
      </c>
      <c r="C45" s="99"/>
    </row>
    <row r="46" spans="1:3" ht="34.5" customHeight="1">
      <c r="A46" s="11" t="s">
        <v>94</v>
      </c>
      <c r="B46" s="4" t="s">
        <v>311</v>
      </c>
      <c r="C46" s="99"/>
    </row>
    <row r="47" spans="1:3" ht="34.5" customHeight="1">
      <c r="A47" s="11" t="s">
        <v>95</v>
      </c>
      <c r="B47" s="4" t="s">
        <v>311</v>
      </c>
      <c r="C47" s="99"/>
    </row>
    <row r="48" spans="1:3" ht="34.5" customHeight="1">
      <c r="A48" s="11" t="s">
        <v>96</v>
      </c>
      <c r="B48" s="4" t="s">
        <v>311</v>
      </c>
      <c r="C48" s="99"/>
    </row>
    <row r="49" spans="1:3" ht="34.5" customHeight="1">
      <c r="A49" s="11" t="s">
        <v>97</v>
      </c>
      <c r="B49" s="4" t="s">
        <v>311</v>
      </c>
      <c r="C49" s="99"/>
    </row>
    <row r="50" spans="1:3" ht="34.5" customHeight="1">
      <c r="A50" s="9" t="s">
        <v>560</v>
      </c>
      <c r="B50" s="7" t="s">
        <v>311</v>
      </c>
      <c r="C50" s="316">
        <f>SUM(C40:C49)</f>
        <v>0</v>
      </c>
    </row>
    <row r="51" spans="1:3" ht="34.5" customHeight="1">
      <c r="A51" s="11" t="s">
        <v>88</v>
      </c>
      <c r="B51" s="4" t="s">
        <v>317</v>
      </c>
      <c r="C51" s="99"/>
    </row>
    <row r="52" spans="1:3" ht="34.5" customHeight="1">
      <c r="A52" s="11" t="s">
        <v>89</v>
      </c>
      <c r="B52" s="4" t="s">
        <v>317</v>
      </c>
      <c r="C52" s="99">
        <v>300000</v>
      </c>
    </row>
    <row r="53" spans="1:3" ht="34.5" customHeight="1">
      <c r="A53" s="11" t="s">
        <v>90</v>
      </c>
      <c r="B53" s="4" t="s">
        <v>317</v>
      </c>
      <c r="C53" s="99"/>
    </row>
    <row r="54" spans="1:3" ht="34.5" customHeight="1">
      <c r="A54" s="4" t="s">
        <v>91</v>
      </c>
      <c r="B54" s="4" t="s">
        <v>317</v>
      </c>
      <c r="C54" s="99"/>
    </row>
    <row r="55" spans="1:3" ht="34.5" customHeight="1">
      <c r="A55" s="4" t="s">
        <v>92</v>
      </c>
      <c r="B55" s="4" t="s">
        <v>317</v>
      </c>
      <c r="C55" s="99"/>
    </row>
    <row r="56" spans="1:3" ht="34.5" customHeight="1">
      <c r="A56" s="4" t="s">
        <v>93</v>
      </c>
      <c r="B56" s="4" t="s">
        <v>317</v>
      </c>
      <c r="C56" s="99"/>
    </row>
    <row r="57" spans="1:3" ht="34.5" customHeight="1">
      <c r="A57" s="11" t="s">
        <v>94</v>
      </c>
      <c r="B57" s="4" t="s">
        <v>317</v>
      </c>
      <c r="C57" s="99">
        <v>24962224</v>
      </c>
    </row>
    <row r="58" spans="1:3" ht="34.5" customHeight="1">
      <c r="A58" s="11" t="s">
        <v>98</v>
      </c>
      <c r="B58" s="4" t="s">
        <v>317</v>
      </c>
      <c r="C58" s="99"/>
    </row>
    <row r="59" spans="1:3" ht="34.5" customHeight="1">
      <c r="A59" s="11" t="s">
        <v>96</v>
      </c>
      <c r="B59" s="4" t="s">
        <v>317</v>
      </c>
      <c r="C59" s="99"/>
    </row>
    <row r="60" spans="1:3" ht="34.5" customHeight="1">
      <c r="A60" s="11" t="s">
        <v>97</v>
      </c>
      <c r="B60" s="4" t="s">
        <v>317</v>
      </c>
      <c r="C60" s="99"/>
    </row>
    <row r="61" spans="1:3" ht="34.5" customHeight="1">
      <c r="A61" s="13" t="s">
        <v>561</v>
      </c>
      <c r="B61" s="6" t="s">
        <v>317</v>
      </c>
      <c r="C61" s="113">
        <f>SUM(C51:C60)</f>
        <v>25262224</v>
      </c>
    </row>
    <row r="62" spans="1:3" ht="34.5" customHeight="1">
      <c r="A62" s="11" t="s">
        <v>78</v>
      </c>
      <c r="B62" s="5" t="s">
        <v>344</v>
      </c>
      <c r="C62" s="99"/>
    </row>
    <row r="63" spans="1:3" ht="34.5" customHeight="1">
      <c r="A63" s="11" t="s">
        <v>79</v>
      </c>
      <c r="B63" s="5" t="s">
        <v>344</v>
      </c>
      <c r="C63" s="99"/>
    </row>
    <row r="64" spans="1:3" ht="34.5" customHeight="1">
      <c r="A64" s="11" t="s">
        <v>80</v>
      </c>
      <c r="B64" s="5" t="s">
        <v>344</v>
      </c>
      <c r="C64" s="99"/>
    </row>
    <row r="65" spans="1:3" ht="34.5" customHeight="1">
      <c r="A65" s="11" t="s">
        <v>81</v>
      </c>
      <c r="B65" s="5" t="s">
        <v>344</v>
      </c>
      <c r="C65" s="99"/>
    </row>
    <row r="66" spans="1:3" ht="34.5" customHeight="1">
      <c r="A66" s="11" t="s">
        <v>82</v>
      </c>
      <c r="B66" s="5" t="s">
        <v>344</v>
      </c>
      <c r="C66" s="99"/>
    </row>
    <row r="67" spans="1:3" ht="34.5" customHeight="1">
      <c r="A67" s="11" t="s">
        <v>83</v>
      </c>
      <c r="B67" s="5" t="s">
        <v>344</v>
      </c>
      <c r="C67" s="99"/>
    </row>
    <row r="68" spans="1:3" ht="34.5" customHeight="1">
      <c r="A68" s="11" t="s">
        <v>84</v>
      </c>
      <c r="B68" s="5" t="s">
        <v>344</v>
      </c>
      <c r="C68" s="99"/>
    </row>
    <row r="69" spans="1:3" ht="34.5" customHeight="1">
      <c r="A69" s="11" t="s">
        <v>85</v>
      </c>
      <c r="B69" s="5" t="s">
        <v>344</v>
      </c>
      <c r="C69" s="99"/>
    </row>
    <row r="70" spans="1:3" ht="34.5" customHeight="1">
      <c r="A70" s="11" t="s">
        <v>86</v>
      </c>
      <c r="B70" s="5" t="s">
        <v>344</v>
      </c>
      <c r="C70" s="99"/>
    </row>
    <row r="71" spans="1:3" ht="34.5" customHeight="1">
      <c r="A71" s="11" t="s">
        <v>87</v>
      </c>
      <c r="B71" s="5" t="s">
        <v>344</v>
      </c>
      <c r="C71" s="99"/>
    </row>
    <row r="72" spans="1:3" ht="34.5" customHeight="1">
      <c r="A72" s="9" t="s">
        <v>570</v>
      </c>
      <c r="B72" s="7" t="s">
        <v>344</v>
      </c>
      <c r="C72" s="99">
        <f>SUM(C62:C71)</f>
        <v>0</v>
      </c>
    </row>
    <row r="73" spans="1:3" ht="34.5" customHeight="1">
      <c r="A73" s="11" t="s">
        <v>78</v>
      </c>
      <c r="B73" s="5" t="s">
        <v>345</v>
      </c>
      <c r="C73" s="99"/>
    </row>
    <row r="74" spans="1:3" ht="34.5" customHeight="1">
      <c r="A74" s="11" t="s">
        <v>79</v>
      </c>
      <c r="B74" s="5" t="s">
        <v>345</v>
      </c>
      <c r="C74" s="99"/>
    </row>
    <row r="75" spans="1:3" ht="34.5" customHeight="1">
      <c r="A75" s="11" t="s">
        <v>80</v>
      </c>
      <c r="B75" s="5" t="s">
        <v>345</v>
      </c>
      <c r="C75" s="99"/>
    </row>
    <row r="76" spans="1:3" ht="34.5" customHeight="1">
      <c r="A76" s="11" t="s">
        <v>81</v>
      </c>
      <c r="B76" s="5" t="s">
        <v>345</v>
      </c>
      <c r="C76" s="99"/>
    </row>
    <row r="77" spans="1:3" ht="34.5" customHeight="1">
      <c r="A77" s="11" t="s">
        <v>82</v>
      </c>
      <c r="B77" s="5" t="s">
        <v>345</v>
      </c>
      <c r="C77" s="99"/>
    </row>
    <row r="78" spans="1:3" ht="34.5" customHeight="1">
      <c r="A78" s="11" t="s">
        <v>83</v>
      </c>
      <c r="B78" s="5" t="s">
        <v>345</v>
      </c>
      <c r="C78" s="99"/>
    </row>
    <row r="79" spans="1:3" ht="34.5" customHeight="1">
      <c r="A79" s="11" t="s">
        <v>84</v>
      </c>
      <c r="B79" s="5" t="s">
        <v>345</v>
      </c>
      <c r="C79" s="99"/>
    </row>
    <row r="80" spans="1:3" ht="34.5" customHeight="1">
      <c r="A80" s="11" t="s">
        <v>85</v>
      </c>
      <c r="B80" s="5" t="s">
        <v>345</v>
      </c>
      <c r="C80" s="99"/>
    </row>
    <row r="81" spans="1:3" ht="34.5" customHeight="1">
      <c r="A81" s="11" t="s">
        <v>86</v>
      </c>
      <c r="B81" s="5" t="s">
        <v>345</v>
      </c>
      <c r="C81" s="99"/>
    </row>
    <row r="82" spans="1:3" ht="34.5" customHeight="1">
      <c r="A82" s="11" t="s">
        <v>87</v>
      </c>
      <c r="B82" s="5" t="s">
        <v>345</v>
      </c>
      <c r="C82" s="99"/>
    </row>
    <row r="83" spans="1:3" ht="34.5" customHeight="1">
      <c r="A83" s="9" t="s">
        <v>569</v>
      </c>
      <c r="B83" s="7" t="s">
        <v>345</v>
      </c>
      <c r="C83" s="99">
        <f>SUM(C73:C82)</f>
        <v>0</v>
      </c>
    </row>
    <row r="84" spans="1:3" ht="34.5" customHeight="1">
      <c r="A84" s="11" t="s">
        <v>78</v>
      </c>
      <c r="B84" s="5" t="s">
        <v>346</v>
      </c>
      <c r="C84" s="99"/>
    </row>
    <row r="85" spans="1:3" ht="34.5" customHeight="1">
      <c r="A85" s="11" t="s">
        <v>79</v>
      </c>
      <c r="B85" s="5" t="s">
        <v>346</v>
      </c>
      <c r="C85" s="99"/>
    </row>
    <row r="86" spans="1:3" ht="34.5" customHeight="1">
      <c r="A86" s="11" t="s">
        <v>80</v>
      </c>
      <c r="B86" s="5" t="s">
        <v>346</v>
      </c>
      <c r="C86" s="99"/>
    </row>
    <row r="87" spans="1:3" ht="34.5" customHeight="1">
      <c r="A87" s="11" t="s">
        <v>81</v>
      </c>
      <c r="B87" s="5" t="s">
        <v>346</v>
      </c>
      <c r="C87" s="99"/>
    </row>
    <row r="88" spans="1:3" ht="34.5" customHeight="1">
      <c r="A88" s="11" t="s">
        <v>82</v>
      </c>
      <c r="B88" s="5" t="s">
        <v>346</v>
      </c>
      <c r="C88" s="99"/>
    </row>
    <row r="89" spans="1:3" ht="34.5" customHeight="1">
      <c r="A89" s="11" t="s">
        <v>83</v>
      </c>
      <c r="B89" s="5" t="s">
        <v>346</v>
      </c>
      <c r="C89" s="99"/>
    </row>
    <row r="90" spans="1:3" ht="34.5" customHeight="1">
      <c r="A90" s="11" t="s">
        <v>84</v>
      </c>
      <c r="B90" s="5" t="s">
        <v>346</v>
      </c>
      <c r="C90" s="99"/>
    </row>
    <row r="91" spans="1:3" ht="34.5" customHeight="1">
      <c r="A91" s="11" t="s">
        <v>85</v>
      </c>
      <c r="B91" s="5" t="s">
        <v>346</v>
      </c>
      <c r="C91" s="99"/>
    </row>
    <row r="92" spans="1:3" ht="34.5" customHeight="1">
      <c r="A92" s="11" t="s">
        <v>86</v>
      </c>
      <c r="B92" s="5" t="s">
        <v>346</v>
      </c>
      <c r="C92" s="99"/>
    </row>
    <row r="93" spans="1:3" ht="34.5" customHeight="1">
      <c r="A93" s="11" t="s">
        <v>87</v>
      </c>
      <c r="B93" s="5" t="s">
        <v>346</v>
      </c>
      <c r="C93" s="99"/>
    </row>
    <row r="94" spans="1:3" ht="34.5" customHeight="1">
      <c r="A94" s="9" t="s">
        <v>568</v>
      </c>
      <c r="B94" s="7" t="s">
        <v>346</v>
      </c>
      <c r="C94" s="99">
        <f>SUM(C84:C93)</f>
        <v>0</v>
      </c>
    </row>
    <row r="95" spans="1:3" ht="34.5" customHeight="1">
      <c r="A95" s="11" t="s">
        <v>88</v>
      </c>
      <c r="B95" s="4" t="s">
        <v>348</v>
      </c>
      <c r="C95" s="99"/>
    </row>
    <row r="96" spans="1:3" ht="34.5" customHeight="1">
      <c r="A96" s="11" t="s">
        <v>89</v>
      </c>
      <c r="B96" s="5" t="s">
        <v>348</v>
      </c>
      <c r="C96" s="99"/>
    </row>
    <row r="97" spans="1:3" ht="34.5" customHeight="1">
      <c r="A97" s="11" t="s">
        <v>90</v>
      </c>
      <c r="B97" s="4" t="s">
        <v>348</v>
      </c>
      <c r="C97" s="99"/>
    </row>
    <row r="98" spans="1:3" ht="34.5" customHeight="1">
      <c r="A98" s="4" t="s">
        <v>91</v>
      </c>
      <c r="B98" s="5" t="s">
        <v>348</v>
      </c>
      <c r="C98" s="99"/>
    </row>
    <row r="99" spans="1:3" ht="34.5" customHeight="1">
      <c r="A99" s="4" t="s">
        <v>92</v>
      </c>
      <c r="B99" s="4" t="s">
        <v>348</v>
      </c>
      <c r="C99" s="99"/>
    </row>
    <row r="100" spans="1:3" ht="34.5" customHeight="1">
      <c r="A100" s="4" t="s">
        <v>93</v>
      </c>
      <c r="B100" s="5" t="s">
        <v>348</v>
      </c>
      <c r="C100" s="99"/>
    </row>
    <row r="101" spans="1:3" ht="34.5" customHeight="1">
      <c r="A101" s="11" t="s">
        <v>94</v>
      </c>
      <c r="B101" s="4" t="s">
        <v>348</v>
      </c>
      <c r="C101" s="99"/>
    </row>
    <row r="102" spans="1:3" ht="34.5" customHeight="1">
      <c r="A102" s="11" t="s">
        <v>98</v>
      </c>
      <c r="B102" s="5" t="s">
        <v>348</v>
      </c>
      <c r="C102" s="99"/>
    </row>
    <row r="103" spans="1:3" ht="34.5" customHeight="1">
      <c r="A103" s="11" t="s">
        <v>96</v>
      </c>
      <c r="B103" s="4" t="s">
        <v>348</v>
      </c>
      <c r="C103" s="99"/>
    </row>
    <row r="104" spans="1:3" ht="34.5" customHeight="1">
      <c r="A104" s="11" t="s">
        <v>97</v>
      </c>
      <c r="B104" s="5" t="s">
        <v>348</v>
      </c>
      <c r="C104" s="99"/>
    </row>
    <row r="105" spans="1:3" ht="34.5" customHeight="1">
      <c r="A105" s="9" t="s">
        <v>567</v>
      </c>
      <c r="B105" s="7" t="s">
        <v>348</v>
      </c>
      <c r="C105" s="113">
        <f>SUM(C95:C104)</f>
        <v>0</v>
      </c>
    </row>
    <row r="106" spans="1:3" ht="34.5" customHeight="1">
      <c r="A106" s="11" t="s">
        <v>88</v>
      </c>
      <c r="B106" s="4" t="s">
        <v>1087</v>
      </c>
      <c r="C106" s="99"/>
    </row>
    <row r="107" spans="1:3" ht="34.5" customHeight="1">
      <c r="A107" s="11" t="s">
        <v>89</v>
      </c>
      <c r="B107" s="4" t="s">
        <v>1087</v>
      </c>
      <c r="C107" s="99"/>
    </row>
    <row r="108" spans="1:3" ht="34.5" customHeight="1">
      <c r="A108" s="11" t="s">
        <v>90</v>
      </c>
      <c r="B108" s="4" t="s">
        <v>1087</v>
      </c>
      <c r="C108" s="99"/>
    </row>
    <row r="109" spans="1:3" ht="34.5" customHeight="1">
      <c r="A109" s="4" t="s">
        <v>91</v>
      </c>
      <c r="B109" s="4" t="s">
        <v>1087</v>
      </c>
      <c r="C109" s="99"/>
    </row>
    <row r="110" spans="1:3" ht="34.5" customHeight="1">
      <c r="A110" s="4" t="s">
        <v>92</v>
      </c>
      <c r="B110" s="4" t="s">
        <v>1087</v>
      </c>
      <c r="C110" s="99"/>
    </row>
    <row r="111" spans="1:3" ht="34.5" customHeight="1">
      <c r="A111" s="4" t="s">
        <v>93</v>
      </c>
      <c r="B111" s="4" t="s">
        <v>1087</v>
      </c>
      <c r="C111" s="99"/>
    </row>
    <row r="112" spans="1:3" ht="34.5" customHeight="1">
      <c r="A112" s="11" t="s">
        <v>94</v>
      </c>
      <c r="B112" s="4" t="s">
        <v>1087</v>
      </c>
      <c r="C112" s="99"/>
    </row>
    <row r="113" spans="1:3" ht="34.5" customHeight="1">
      <c r="A113" s="11" t="s">
        <v>98</v>
      </c>
      <c r="B113" s="4" t="s">
        <v>1087</v>
      </c>
      <c r="C113" s="99"/>
    </row>
    <row r="114" spans="1:3" ht="34.5" customHeight="1">
      <c r="A114" s="11" t="s">
        <v>96</v>
      </c>
      <c r="B114" s="4" t="s">
        <v>1087</v>
      </c>
      <c r="C114" s="99"/>
    </row>
    <row r="115" spans="1:3" ht="34.5" customHeight="1">
      <c r="A115" s="11" t="s">
        <v>97</v>
      </c>
      <c r="B115" s="4" t="s">
        <v>1087</v>
      </c>
      <c r="C115" s="99"/>
    </row>
    <row r="116" spans="1:3" ht="34.5" customHeight="1">
      <c r="A116" s="13" t="s">
        <v>606</v>
      </c>
      <c r="B116" s="6" t="s">
        <v>1087</v>
      </c>
      <c r="C116" s="113">
        <f>SUM(C106:C115)</f>
        <v>0</v>
      </c>
    </row>
    <row r="117" spans="1:3" ht="15">
      <c r="A117" s="98"/>
      <c r="B117" s="98"/>
      <c r="C117" s="9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06">
      <selection activeCell="E109" sqref="E109"/>
    </sheetView>
  </sheetViews>
  <sheetFormatPr defaultColWidth="9.140625" defaultRowHeight="15"/>
  <cols>
    <col min="1" max="1" width="40.28125" style="0" customWidth="1"/>
    <col min="2" max="2" width="17.140625" style="0" customWidth="1"/>
    <col min="3" max="3" width="21.8515625" style="0" customWidth="1"/>
  </cols>
  <sheetData>
    <row r="1" spans="1:3" ht="15">
      <c r="A1" s="294"/>
      <c r="B1" s="294"/>
      <c r="C1" s="294"/>
    </row>
    <row r="2" spans="1:3" ht="15">
      <c r="A2" s="288" t="s">
        <v>1016</v>
      </c>
      <c r="B2" s="298"/>
      <c r="C2" s="298"/>
    </row>
    <row r="3" spans="1:3" ht="15">
      <c r="A3" s="292" t="s">
        <v>1088</v>
      </c>
      <c r="B3" s="298"/>
      <c r="C3" s="298"/>
    </row>
    <row r="4" spans="1:3" ht="18">
      <c r="A4" s="66"/>
      <c r="B4" s="123"/>
      <c r="C4" s="123"/>
    </row>
    <row r="5" spans="1:3" ht="15">
      <c r="A5" s="98"/>
      <c r="B5" s="98"/>
      <c r="C5" s="98" t="s">
        <v>1089</v>
      </c>
    </row>
    <row r="6" spans="1:3" ht="30" customHeight="1">
      <c r="A6" s="113" t="s">
        <v>129</v>
      </c>
      <c r="B6" s="2" t="s">
        <v>217</v>
      </c>
      <c r="C6" s="143" t="s">
        <v>657</v>
      </c>
    </row>
    <row r="7" spans="1:3" ht="30" customHeight="1">
      <c r="A7" s="11" t="s">
        <v>99</v>
      </c>
      <c r="B7" s="5" t="s">
        <v>413</v>
      </c>
      <c r="C7" s="99"/>
    </row>
    <row r="8" spans="1:3" ht="30" customHeight="1">
      <c r="A8" s="11" t="s">
        <v>108</v>
      </c>
      <c r="B8" s="5" t="s">
        <v>413</v>
      </c>
      <c r="C8" s="99"/>
    </row>
    <row r="9" spans="1:3" ht="30" customHeight="1">
      <c r="A9" s="11" t="s">
        <v>109</v>
      </c>
      <c r="B9" s="5" t="s">
        <v>413</v>
      </c>
      <c r="C9" s="99"/>
    </row>
    <row r="10" spans="1:3" ht="30" customHeight="1">
      <c r="A10" s="11" t="s">
        <v>107</v>
      </c>
      <c r="B10" s="5" t="s">
        <v>413</v>
      </c>
      <c r="C10" s="99"/>
    </row>
    <row r="11" spans="1:3" ht="30" customHeight="1">
      <c r="A11" s="11" t="s">
        <v>106</v>
      </c>
      <c r="B11" s="5" t="s">
        <v>413</v>
      </c>
      <c r="C11" s="99"/>
    </row>
    <row r="12" spans="1:3" ht="30" customHeight="1">
      <c r="A12" s="11" t="s">
        <v>105</v>
      </c>
      <c r="B12" s="5" t="s">
        <v>413</v>
      </c>
      <c r="C12" s="99"/>
    </row>
    <row r="13" spans="1:3" ht="30" customHeight="1">
      <c r="A13" s="11" t="s">
        <v>100</v>
      </c>
      <c r="B13" s="5" t="s">
        <v>413</v>
      </c>
      <c r="C13" s="99"/>
    </row>
    <row r="14" spans="1:3" ht="30" customHeight="1">
      <c r="A14" s="11" t="s">
        <v>101</v>
      </c>
      <c r="B14" s="5" t="s">
        <v>413</v>
      </c>
      <c r="C14" s="99"/>
    </row>
    <row r="15" spans="1:3" ht="30" customHeight="1">
      <c r="A15" s="11" t="s">
        <v>102</v>
      </c>
      <c r="B15" s="5" t="s">
        <v>413</v>
      </c>
      <c r="C15" s="99"/>
    </row>
    <row r="16" spans="1:3" ht="30" customHeight="1">
      <c r="A16" s="11" t="s">
        <v>103</v>
      </c>
      <c r="B16" s="5" t="s">
        <v>413</v>
      </c>
      <c r="C16" s="99"/>
    </row>
    <row r="17" spans="1:3" ht="54" customHeight="1">
      <c r="A17" s="6" t="s">
        <v>618</v>
      </c>
      <c r="B17" s="7" t="s">
        <v>413</v>
      </c>
      <c r="C17" s="99">
        <f>SUM(C7:C16)</f>
        <v>0</v>
      </c>
    </row>
    <row r="18" spans="1:3" ht="30" customHeight="1">
      <c r="A18" s="11" t="s">
        <v>99</v>
      </c>
      <c r="B18" s="5" t="s">
        <v>414</v>
      </c>
      <c r="C18" s="99"/>
    </row>
    <row r="19" spans="1:3" ht="30" customHeight="1">
      <c r="A19" s="11" t="s">
        <v>108</v>
      </c>
      <c r="B19" s="5" t="s">
        <v>414</v>
      </c>
      <c r="C19" s="99"/>
    </row>
    <row r="20" spans="1:3" ht="30" customHeight="1">
      <c r="A20" s="11" t="s">
        <v>109</v>
      </c>
      <c r="B20" s="5" t="s">
        <v>414</v>
      </c>
      <c r="C20" s="99"/>
    </row>
    <row r="21" spans="1:3" ht="30" customHeight="1">
      <c r="A21" s="11" t="s">
        <v>107</v>
      </c>
      <c r="B21" s="5" t="s">
        <v>414</v>
      </c>
      <c r="C21" s="99"/>
    </row>
    <row r="22" spans="1:3" ht="30" customHeight="1">
      <c r="A22" s="11" t="s">
        <v>106</v>
      </c>
      <c r="B22" s="5" t="s">
        <v>414</v>
      </c>
      <c r="C22" s="99"/>
    </row>
    <row r="23" spans="1:3" ht="30" customHeight="1">
      <c r="A23" s="11" t="s">
        <v>105</v>
      </c>
      <c r="B23" s="5" t="s">
        <v>414</v>
      </c>
      <c r="C23" s="99"/>
    </row>
    <row r="24" spans="1:3" ht="30" customHeight="1">
      <c r="A24" s="11" t="s">
        <v>100</v>
      </c>
      <c r="B24" s="5" t="s">
        <v>414</v>
      </c>
      <c r="C24" s="99"/>
    </row>
    <row r="25" spans="1:3" ht="30" customHeight="1">
      <c r="A25" s="11" t="s">
        <v>101</v>
      </c>
      <c r="B25" s="5" t="s">
        <v>414</v>
      </c>
      <c r="C25" s="99"/>
    </row>
    <row r="26" spans="1:3" ht="30" customHeight="1">
      <c r="A26" s="11" t="s">
        <v>102</v>
      </c>
      <c r="B26" s="5" t="s">
        <v>414</v>
      </c>
      <c r="C26" s="99"/>
    </row>
    <row r="27" spans="1:3" ht="30" customHeight="1">
      <c r="A27" s="11" t="s">
        <v>103</v>
      </c>
      <c r="B27" s="5" t="s">
        <v>414</v>
      </c>
      <c r="C27" s="99"/>
    </row>
    <row r="28" spans="1:3" ht="49.5" customHeight="1">
      <c r="A28" s="6" t="s">
        <v>19</v>
      </c>
      <c r="B28" s="7" t="s">
        <v>414</v>
      </c>
      <c r="C28" s="317">
        <f>SUM(C18:C27)</f>
        <v>0</v>
      </c>
    </row>
    <row r="29" spans="1:3" ht="30" customHeight="1">
      <c r="A29" s="11" t="s">
        <v>99</v>
      </c>
      <c r="B29" s="5" t="s">
        <v>415</v>
      </c>
      <c r="C29" s="99"/>
    </row>
    <row r="30" spans="1:3" ht="30" customHeight="1">
      <c r="A30" s="11" t="s">
        <v>108</v>
      </c>
      <c r="B30" s="5" t="s">
        <v>415</v>
      </c>
      <c r="C30" s="99"/>
    </row>
    <row r="31" spans="1:3" ht="30" customHeight="1">
      <c r="A31" s="11" t="s">
        <v>109</v>
      </c>
      <c r="B31" s="5" t="s">
        <v>415</v>
      </c>
      <c r="C31" s="99"/>
    </row>
    <row r="32" spans="1:3" ht="30" customHeight="1">
      <c r="A32" s="11" t="s">
        <v>107</v>
      </c>
      <c r="B32" s="5" t="s">
        <v>415</v>
      </c>
      <c r="C32" s="99"/>
    </row>
    <row r="33" spans="1:3" ht="30" customHeight="1">
      <c r="A33" s="11" t="s">
        <v>106</v>
      </c>
      <c r="B33" s="5" t="s">
        <v>415</v>
      </c>
      <c r="C33" s="99"/>
    </row>
    <row r="34" spans="1:3" ht="30" customHeight="1">
      <c r="A34" s="11" t="s">
        <v>105</v>
      </c>
      <c r="B34" s="5" t="s">
        <v>415</v>
      </c>
      <c r="C34" s="99">
        <v>3251079</v>
      </c>
    </row>
    <row r="35" spans="1:3" ht="30" customHeight="1">
      <c r="A35" s="11" t="s">
        <v>100</v>
      </c>
      <c r="B35" s="5" t="s">
        <v>415</v>
      </c>
      <c r="C35" s="99">
        <v>1647012</v>
      </c>
    </row>
    <row r="36" spans="1:3" ht="30" customHeight="1">
      <c r="A36" s="11" t="s">
        <v>101</v>
      </c>
      <c r="B36" s="5" t="s">
        <v>415</v>
      </c>
      <c r="C36" s="99"/>
    </row>
    <row r="37" spans="1:3" ht="30" customHeight="1">
      <c r="A37" s="11" t="s">
        <v>102</v>
      </c>
      <c r="B37" s="5" t="s">
        <v>415</v>
      </c>
      <c r="C37" s="99"/>
    </row>
    <row r="38" spans="1:3" ht="30" customHeight="1">
      <c r="A38" s="11" t="s">
        <v>103</v>
      </c>
      <c r="B38" s="5" t="s">
        <v>415</v>
      </c>
      <c r="C38" s="99"/>
    </row>
    <row r="39" spans="1:3" ht="30" customHeight="1">
      <c r="A39" s="6" t="s">
        <v>18</v>
      </c>
      <c r="B39" s="7" t="s">
        <v>415</v>
      </c>
      <c r="C39" s="113">
        <f>SUM(C29:C38)</f>
        <v>4898091</v>
      </c>
    </row>
    <row r="40" spans="1:3" ht="30" customHeight="1">
      <c r="A40" s="11" t="s">
        <v>99</v>
      </c>
      <c r="B40" s="5" t="s">
        <v>421</v>
      </c>
      <c r="C40" s="99"/>
    </row>
    <row r="41" spans="1:3" ht="30" customHeight="1">
      <c r="A41" s="11" t="s">
        <v>108</v>
      </c>
      <c r="B41" s="5" t="s">
        <v>421</v>
      </c>
      <c r="C41" s="99"/>
    </row>
    <row r="42" spans="1:3" ht="30" customHeight="1">
      <c r="A42" s="11" t="s">
        <v>109</v>
      </c>
      <c r="B42" s="5" t="s">
        <v>421</v>
      </c>
      <c r="C42" s="99"/>
    </row>
    <row r="43" spans="1:3" ht="30" customHeight="1">
      <c r="A43" s="11" t="s">
        <v>107</v>
      </c>
      <c r="B43" s="5" t="s">
        <v>421</v>
      </c>
      <c r="C43" s="99"/>
    </row>
    <row r="44" spans="1:3" ht="30" customHeight="1">
      <c r="A44" s="11" t="s">
        <v>106</v>
      </c>
      <c r="B44" s="5" t="s">
        <v>421</v>
      </c>
      <c r="C44" s="99"/>
    </row>
    <row r="45" spans="1:3" ht="30" customHeight="1">
      <c r="A45" s="11" t="s">
        <v>105</v>
      </c>
      <c r="B45" s="5" t="s">
        <v>421</v>
      </c>
      <c r="C45" s="99"/>
    </row>
    <row r="46" spans="1:3" ht="30" customHeight="1">
      <c r="A46" s="11" t="s">
        <v>100</v>
      </c>
      <c r="B46" s="5" t="s">
        <v>421</v>
      </c>
      <c r="C46" s="99"/>
    </row>
    <row r="47" spans="1:3" ht="30" customHeight="1">
      <c r="A47" s="11" t="s">
        <v>101</v>
      </c>
      <c r="B47" s="5" t="s">
        <v>421</v>
      </c>
      <c r="C47" s="99"/>
    </row>
    <row r="48" spans="1:3" ht="30" customHeight="1">
      <c r="A48" s="11" t="s">
        <v>102</v>
      </c>
      <c r="B48" s="5" t="s">
        <v>421</v>
      </c>
      <c r="C48" s="99"/>
    </row>
    <row r="49" spans="1:3" ht="30" customHeight="1">
      <c r="A49" s="11" t="s">
        <v>103</v>
      </c>
      <c r="B49" s="5" t="s">
        <v>421</v>
      </c>
      <c r="C49" s="99"/>
    </row>
    <row r="50" spans="1:3" ht="44.25" customHeight="1">
      <c r="A50" s="6" t="s">
        <v>17</v>
      </c>
      <c r="B50" s="7" t="s">
        <v>421</v>
      </c>
      <c r="C50" s="99">
        <f>SUM(C40:C49)</f>
        <v>0</v>
      </c>
    </row>
    <row r="51" spans="1:3" ht="30" customHeight="1">
      <c r="A51" s="11" t="s">
        <v>104</v>
      </c>
      <c r="B51" s="5" t="s">
        <v>422</v>
      </c>
      <c r="C51" s="99"/>
    </row>
    <row r="52" spans="1:3" ht="30" customHeight="1">
      <c r="A52" s="11" t="s">
        <v>108</v>
      </c>
      <c r="B52" s="5" t="s">
        <v>422</v>
      </c>
      <c r="C52" s="99"/>
    </row>
    <row r="53" spans="1:3" ht="30" customHeight="1">
      <c r="A53" s="11" t="s">
        <v>109</v>
      </c>
      <c r="B53" s="5" t="s">
        <v>422</v>
      </c>
      <c r="C53" s="99"/>
    </row>
    <row r="54" spans="1:3" ht="30" customHeight="1">
      <c r="A54" s="11" t="s">
        <v>107</v>
      </c>
      <c r="B54" s="5" t="s">
        <v>422</v>
      </c>
      <c r="C54" s="99"/>
    </row>
    <row r="55" spans="1:3" ht="30" customHeight="1">
      <c r="A55" s="11" t="s">
        <v>106</v>
      </c>
      <c r="B55" s="5" t="s">
        <v>422</v>
      </c>
      <c r="C55" s="99"/>
    </row>
    <row r="56" spans="1:3" ht="30" customHeight="1">
      <c r="A56" s="11" t="s">
        <v>105</v>
      </c>
      <c r="B56" s="5" t="s">
        <v>422</v>
      </c>
      <c r="C56" s="99"/>
    </row>
    <row r="57" spans="1:3" ht="30" customHeight="1">
      <c r="A57" s="11" t="s">
        <v>100</v>
      </c>
      <c r="B57" s="5" t="s">
        <v>422</v>
      </c>
      <c r="C57" s="99"/>
    </row>
    <row r="58" spans="1:3" ht="30" customHeight="1">
      <c r="A58" s="11" t="s">
        <v>101</v>
      </c>
      <c r="B58" s="5" t="s">
        <v>422</v>
      </c>
      <c r="C58" s="99"/>
    </row>
    <row r="59" spans="1:3" ht="30" customHeight="1">
      <c r="A59" s="11" t="s">
        <v>102</v>
      </c>
      <c r="B59" s="5" t="s">
        <v>422</v>
      </c>
      <c r="C59" s="99"/>
    </row>
    <row r="60" spans="1:3" ht="30" customHeight="1">
      <c r="A60" s="11" t="s">
        <v>103</v>
      </c>
      <c r="B60" s="5" t="s">
        <v>422</v>
      </c>
      <c r="C60" s="99"/>
    </row>
    <row r="61" spans="1:3" ht="30" customHeight="1">
      <c r="A61" s="6" t="s">
        <v>20</v>
      </c>
      <c r="B61" s="7" t="s">
        <v>422</v>
      </c>
      <c r="C61" s="99">
        <f>SUM(C51:C60)</f>
        <v>0</v>
      </c>
    </row>
    <row r="62" spans="1:3" ht="30" customHeight="1">
      <c r="A62" s="11" t="s">
        <v>99</v>
      </c>
      <c r="B62" s="5" t="s">
        <v>423</v>
      </c>
      <c r="C62" s="99"/>
    </row>
    <row r="63" spans="1:3" ht="30" customHeight="1">
      <c r="A63" s="11" t="s">
        <v>108</v>
      </c>
      <c r="B63" s="5" t="s">
        <v>423</v>
      </c>
      <c r="C63" s="99"/>
    </row>
    <row r="64" spans="1:3" ht="30" customHeight="1">
      <c r="A64" s="11" t="s">
        <v>109</v>
      </c>
      <c r="B64" s="5" t="s">
        <v>423</v>
      </c>
      <c r="C64" s="99"/>
    </row>
    <row r="65" spans="1:3" ht="30" customHeight="1">
      <c r="A65" s="11" t="s">
        <v>107</v>
      </c>
      <c r="B65" s="5" t="s">
        <v>423</v>
      </c>
      <c r="C65" s="99"/>
    </row>
    <row r="66" spans="1:3" ht="30" customHeight="1">
      <c r="A66" s="11" t="s">
        <v>106</v>
      </c>
      <c r="B66" s="5" t="s">
        <v>423</v>
      </c>
      <c r="C66" s="99"/>
    </row>
    <row r="67" spans="1:3" ht="30" customHeight="1">
      <c r="A67" s="11" t="s">
        <v>105</v>
      </c>
      <c r="B67" s="5" t="s">
        <v>423</v>
      </c>
      <c r="C67" s="99"/>
    </row>
    <row r="68" spans="1:3" ht="30" customHeight="1">
      <c r="A68" s="11" t="s">
        <v>100</v>
      </c>
      <c r="B68" s="5" t="s">
        <v>423</v>
      </c>
      <c r="C68" s="99"/>
    </row>
    <row r="69" spans="1:3" ht="30" customHeight="1">
      <c r="A69" s="11" t="s">
        <v>101</v>
      </c>
      <c r="B69" s="5" t="s">
        <v>423</v>
      </c>
      <c r="C69" s="99"/>
    </row>
    <row r="70" spans="1:3" ht="30" customHeight="1">
      <c r="A70" s="11" t="s">
        <v>102</v>
      </c>
      <c r="B70" s="5" t="s">
        <v>423</v>
      </c>
      <c r="C70" s="99"/>
    </row>
    <row r="71" spans="1:3" ht="30" customHeight="1">
      <c r="A71" s="11" t="s">
        <v>103</v>
      </c>
      <c r="B71" s="5" t="s">
        <v>423</v>
      </c>
      <c r="C71" s="99"/>
    </row>
    <row r="72" spans="1:3" ht="30" customHeight="1">
      <c r="A72" s="6" t="s">
        <v>623</v>
      </c>
      <c r="B72" s="7" t="s">
        <v>423</v>
      </c>
      <c r="C72" s="99">
        <f>SUM(C62:C71)</f>
        <v>0</v>
      </c>
    </row>
    <row r="73" spans="1:3" ht="30" customHeight="1">
      <c r="A73" s="11" t="s">
        <v>110</v>
      </c>
      <c r="B73" s="4" t="s">
        <v>1090</v>
      </c>
      <c r="C73" s="99"/>
    </row>
    <row r="74" spans="1:3" ht="30" customHeight="1">
      <c r="A74" s="11" t="s">
        <v>111</v>
      </c>
      <c r="B74" s="4" t="s">
        <v>1090</v>
      </c>
      <c r="C74" s="99"/>
    </row>
    <row r="75" spans="1:3" ht="30" customHeight="1">
      <c r="A75" s="11" t="s">
        <v>119</v>
      </c>
      <c r="B75" s="4" t="s">
        <v>1090</v>
      </c>
      <c r="C75" s="99"/>
    </row>
    <row r="76" spans="1:3" ht="30" customHeight="1">
      <c r="A76" s="4" t="s">
        <v>118</v>
      </c>
      <c r="B76" s="4" t="s">
        <v>1090</v>
      </c>
      <c r="C76" s="99"/>
    </row>
    <row r="77" spans="1:3" ht="30" customHeight="1">
      <c r="A77" s="4" t="s">
        <v>117</v>
      </c>
      <c r="B77" s="4" t="s">
        <v>1090</v>
      </c>
      <c r="C77" s="99"/>
    </row>
    <row r="78" spans="1:3" ht="30" customHeight="1">
      <c r="A78" s="4" t="s">
        <v>116</v>
      </c>
      <c r="B78" s="4" t="s">
        <v>1090</v>
      </c>
      <c r="C78" s="99"/>
    </row>
    <row r="79" spans="1:3" ht="30" customHeight="1">
      <c r="A79" s="11" t="s">
        <v>115</v>
      </c>
      <c r="B79" s="4" t="s">
        <v>1090</v>
      </c>
      <c r="C79" s="99"/>
    </row>
    <row r="80" spans="1:3" ht="30" customHeight="1">
      <c r="A80" s="11" t="s">
        <v>120</v>
      </c>
      <c r="B80" s="4" t="s">
        <v>1090</v>
      </c>
      <c r="C80" s="99"/>
    </row>
    <row r="81" spans="1:3" ht="30" customHeight="1">
      <c r="A81" s="11" t="s">
        <v>112</v>
      </c>
      <c r="B81" s="4" t="s">
        <v>1090</v>
      </c>
      <c r="C81" s="99"/>
    </row>
    <row r="82" spans="1:3" ht="30" customHeight="1">
      <c r="A82" s="11" t="s">
        <v>113</v>
      </c>
      <c r="B82" s="4" t="s">
        <v>1090</v>
      </c>
      <c r="C82" s="99"/>
    </row>
    <row r="83" spans="1:3" ht="47.25" customHeight="1">
      <c r="A83" s="6" t="s">
        <v>36</v>
      </c>
      <c r="B83" s="6" t="s">
        <v>1090</v>
      </c>
      <c r="C83" s="316">
        <f>SUM(C73:C82)</f>
        <v>0</v>
      </c>
    </row>
    <row r="84" spans="1:3" ht="30" customHeight="1">
      <c r="A84" s="11" t="s">
        <v>1091</v>
      </c>
      <c r="B84" s="4" t="s">
        <v>1023</v>
      </c>
      <c r="C84" s="99"/>
    </row>
    <row r="85" spans="1:3" ht="30" customHeight="1">
      <c r="A85" s="11" t="s">
        <v>111</v>
      </c>
      <c r="B85" s="4" t="s">
        <v>1023</v>
      </c>
      <c r="C85" s="99"/>
    </row>
    <row r="86" spans="1:3" ht="30" customHeight="1">
      <c r="A86" s="11" t="s">
        <v>119</v>
      </c>
      <c r="B86" s="4" t="s">
        <v>1023</v>
      </c>
      <c r="C86" s="99"/>
    </row>
    <row r="87" spans="1:3" ht="30" customHeight="1">
      <c r="A87" s="4" t="s">
        <v>118</v>
      </c>
      <c r="B87" s="4" t="s">
        <v>1023</v>
      </c>
      <c r="C87" s="99"/>
    </row>
    <row r="88" spans="1:3" ht="30" customHeight="1">
      <c r="A88" s="4" t="s">
        <v>117</v>
      </c>
      <c r="B88" s="4" t="s">
        <v>1023</v>
      </c>
      <c r="C88" s="99"/>
    </row>
    <row r="89" spans="1:3" ht="30" customHeight="1">
      <c r="A89" s="4" t="s">
        <v>116</v>
      </c>
      <c r="B89" s="4" t="s">
        <v>1023</v>
      </c>
      <c r="C89" s="99"/>
    </row>
    <row r="90" spans="1:3" ht="30" customHeight="1">
      <c r="A90" s="11" t="s">
        <v>115</v>
      </c>
      <c r="B90" s="4" t="s">
        <v>1023</v>
      </c>
      <c r="C90" s="99"/>
    </row>
    <row r="91" spans="1:3" ht="30" customHeight="1">
      <c r="A91" s="11" t="s">
        <v>114</v>
      </c>
      <c r="B91" s="4" t="s">
        <v>1023</v>
      </c>
      <c r="C91" s="99"/>
    </row>
    <row r="92" spans="1:3" ht="30" customHeight="1">
      <c r="A92" s="11" t="s">
        <v>112</v>
      </c>
      <c r="B92" s="4" t="s">
        <v>1023</v>
      </c>
      <c r="C92" s="99"/>
    </row>
    <row r="93" spans="1:3" ht="30" customHeight="1">
      <c r="A93" s="11" t="s">
        <v>113</v>
      </c>
      <c r="B93" s="4" t="s">
        <v>1023</v>
      </c>
      <c r="C93" s="99"/>
    </row>
    <row r="94" spans="1:3" ht="30" customHeight="1">
      <c r="A94" s="13" t="s">
        <v>37</v>
      </c>
      <c r="B94" s="6" t="s">
        <v>1023</v>
      </c>
      <c r="C94" s="113">
        <f>SUM(C84:C93)</f>
        <v>0</v>
      </c>
    </row>
    <row r="95" spans="1:3" ht="30" customHeight="1">
      <c r="A95" s="11" t="s">
        <v>110</v>
      </c>
      <c r="B95" s="4" t="s">
        <v>659</v>
      </c>
      <c r="C95" s="99"/>
    </row>
    <row r="96" spans="1:3" ht="30" customHeight="1">
      <c r="A96" s="11" t="s">
        <v>111</v>
      </c>
      <c r="B96" s="4" t="s">
        <v>659</v>
      </c>
      <c r="C96" s="99"/>
    </row>
    <row r="97" spans="1:3" ht="30" customHeight="1">
      <c r="A97" s="11" t="s">
        <v>119</v>
      </c>
      <c r="B97" s="4" t="s">
        <v>659</v>
      </c>
      <c r="C97" s="99">
        <v>323788</v>
      </c>
    </row>
    <row r="98" spans="1:3" ht="30" customHeight="1">
      <c r="A98" s="4" t="s">
        <v>118</v>
      </c>
      <c r="B98" s="4" t="s">
        <v>659</v>
      </c>
      <c r="C98" s="99"/>
    </row>
    <row r="99" spans="1:3" ht="30" customHeight="1">
      <c r="A99" s="4" t="s">
        <v>117</v>
      </c>
      <c r="B99" s="4" t="s">
        <v>659</v>
      </c>
      <c r="C99" s="99"/>
    </row>
    <row r="100" spans="1:3" ht="30" customHeight="1">
      <c r="A100" s="4" t="s">
        <v>116</v>
      </c>
      <c r="B100" s="4" t="s">
        <v>659</v>
      </c>
      <c r="C100" s="99"/>
    </row>
    <row r="101" spans="1:3" ht="30" customHeight="1">
      <c r="A101" s="11" t="s">
        <v>115</v>
      </c>
      <c r="B101" s="4" t="s">
        <v>659</v>
      </c>
      <c r="C101" s="99"/>
    </row>
    <row r="102" spans="1:3" ht="30" customHeight="1">
      <c r="A102" s="11" t="s">
        <v>120</v>
      </c>
      <c r="B102" s="4" t="s">
        <v>659</v>
      </c>
      <c r="C102" s="99"/>
    </row>
    <row r="103" spans="1:3" ht="30" customHeight="1">
      <c r="A103" s="11" t="s">
        <v>112</v>
      </c>
      <c r="B103" s="4" t="s">
        <v>659</v>
      </c>
      <c r="C103" s="99"/>
    </row>
    <row r="104" spans="1:3" ht="30" customHeight="1">
      <c r="A104" s="11" t="s">
        <v>113</v>
      </c>
      <c r="B104" s="4" t="s">
        <v>659</v>
      </c>
      <c r="C104" s="99"/>
    </row>
    <row r="105" spans="1:3" ht="45" customHeight="1">
      <c r="A105" s="6" t="s">
        <v>38</v>
      </c>
      <c r="B105" s="4" t="s">
        <v>659</v>
      </c>
      <c r="C105" s="316">
        <f>SUM(C95:C104)</f>
        <v>323788</v>
      </c>
    </row>
    <row r="106" spans="1:3" ht="30" customHeight="1">
      <c r="A106" s="11" t="s">
        <v>110</v>
      </c>
      <c r="B106" s="4" t="s">
        <v>660</v>
      </c>
      <c r="C106" s="99"/>
    </row>
    <row r="107" spans="1:3" ht="30" customHeight="1">
      <c r="A107" s="11" t="s">
        <v>111</v>
      </c>
      <c r="B107" s="4" t="s">
        <v>660</v>
      </c>
      <c r="C107" s="99"/>
    </row>
    <row r="108" spans="1:3" ht="30" customHeight="1">
      <c r="A108" s="11" t="s">
        <v>119</v>
      </c>
      <c r="B108" s="4" t="s">
        <v>660</v>
      </c>
      <c r="C108" s="99">
        <v>1330000</v>
      </c>
    </row>
    <row r="109" spans="1:3" ht="30" customHeight="1">
      <c r="A109" s="4" t="s">
        <v>118</v>
      </c>
      <c r="B109" s="4" t="s">
        <v>660</v>
      </c>
      <c r="C109" s="99"/>
    </row>
    <row r="110" spans="1:3" ht="30" customHeight="1">
      <c r="A110" s="4" t="s">
        <v>117</v>
      </c>
      <c r="B110" s="4" t="s">
        <v>660</v>
      </c>
      <c r="C110" s="99"/>
    </row>
    <row r="111" spans="1:3" ht="30" customHeight="1">
      <c r="A111" s="4" t="s">
        <v>116</v>
      </c>
      <c r="B111" s="4" t="s">
        <v>660</v>
      </c>
      <c r="C111" s="99"/>
    </row>
    <row r="112" spans="1:3" ht="30" customHeight="1">
      <c r="A112" s="11" t="s">
        <v>115</v>
      </c>
      <c r="B112" s="4" t="s">
        <v>660</v>
      </c>
      <c r="C112" s="99"/>
    </row>
    <row r="113" spans="1:3" ht="30" customHeight="1">
      <c r="A113" s="11" t="s">
        <v>114</v>
      </c>
      <c r="B113" s="4" t="s">
        <v>660</v>
      </c>
      <c r="C113" s="99"/>
    </row>
    <row r="114" spans="1:3" ht="30" customHeight="1">
      <c r="A114" s="11" t="s">
        <v>112</v>
      </c>
      <c r="B114" s="4" t="s">
        <v>660</v>
      </c>
      <c r="C114" s="99"/>
    </row>
    <row r="115" spans="1:3" ht="30" customHeight="1">
      <c r="A115" s="11" t="s">
        <v>113</v>
      </c>
      <c r="B115" s="4" t="s">
        <v>660</v>
      </c>
      <c r="C115" s="99"/>
    </row>
    <row r="116" spans="1:3" ht="30" customHeight="1">
      <c r="A116" s="13" t="s">
        <v>39</v>
      </c>
      <c r="B116" s="6" t="s">
        <v>660</v>
      </c>
      <c r="C116" s="113">
        <f>SUM(C106:C115)</f>
        <v>1330000</v>
      </c>
    </row>
    <row r="117" ht="30" customHeight="1"/>
    <row r="118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294"/>
      <c r="B1" s="294"/>
      <c r="C1" s="294"/>
    </row>
    <row r="2" spans="1:3" ht="15">
      <c r="A2" s="288" t="s">
        <v>1072</v>
      </c>
      <c r="B2" s="298"/>
      <c r="C2" s="298"/>
    </row>
    <row r="3" spans="1:3" ht="15">
      <c r="A3" s="292" t="s">
        <v>1092</v>
      </c>
      <c r="B3" s="298"/>
      <c r="C3" s="298"/>
    </row>
    <row r="4" spans="1:3" ht="15">
      <c r="A4" s="98"/>
      <c r="B4" s="98"/>
      <c r="C4" s="98"/>
    </row>
    <row r="5" spans="1:3" ht="30" customHeight="1">
      <c r="A5" s="113" t="s">
        <v>129</v>
      </c>
      <c r="B5" s="2" t="s">
        <v>217</v>
      </c>
      <c r="C5" s="143" t="s">
        <v>1029</v>
      </c>
    </row>
    <row r="6" spans="1:3" ht="30" customHeight="1">
      <c r="A6" s="4" t="s">
        <v>21</v>
      </c>
      <c r="B6" s="4" t="s">
        <v>430</v>
      </c>
      <c r="C6" s="99">
        <v>38473639</v>
      </c>
    </row>
    <row r="7" spans="1:3" ht="30" customHeight="1">
      <c r="A7" s="4" t="s">
        <v>22</v>
      </c>
      <c r="B7" s="4" t="s">
        <v>430</v>
      </c>
      <c r="C7" s="99">
        <v>0</v>
      </c>
    </row>
    <row r="8" spans="1:3" ht="30" customHeight="1">
      <c r="A8" s="4" t="s">
        <v>23</v>
      </c>
      <c r="B8" s="4" t="s">
        <v>430</v>
      </c>
      <c r="C8" s="99">
        <v>0</v>
      </c>
    </row>
    <row r="9" spans="1:3" ht="30" customHeight="1">
      <c r="A9" s="4" t="s">
        <v>24</v>
      </c>
      <c r="B9" s="4" t="s">
        <v>430</v>
      </c>
      <c r="C9" s="99">
        <v>458927</v>
      </c>
    </row>
    <row r="10" spans="1:3" ht="30" customHeight="1">
      <c r="A10" s="6" t="s">
        <v>628</v>
      </c>
      <c r="B10" s="7" t="s">
        <v>430</v>
      </c>
      <c r="C10" s="113">
        <f>SUM(C6:C9)</f>
        <v>38932566</v>
      </c>
    </row>
    <row r="11" spans="1:3" ht="30" customHeight="1">
      <c r="A11" s="4" t="s">
        <v>629</v>
      </c>
      <c r="B11" s="5" t="s">
        <v>432</v>
      </c>
      <c r="C11" s="99">
        <f>SUM(C12:C13)</f>
        <v>7822675</v>
      </c>
    </row>
    <row r="12" spans="1:3" ht="43.5" customHeight="1">
      <c r="A12" s="53" t="s">
        <v>433</v>
      </c>
      <c r="B12" s="53" t="s">
        <v>432</v>
      </c>
      <c r="C12" s="318">
        <v>7822675</v>
      </c>
    </row>
    <row r="13" spans="1:3" ht="41.25" customHeight="1">
      <c r="A13" s="53" t="s">
        <v>434</v>
      </c>
      <c r="B13" s="53" t="s">
        <v>432</v>
      </c>
      <c r="C13" s="318">
        <v>0</v>
      </c>
    </row>
    <row r="14" spans="1:3" ht="30" customHeight="1">
      <c r="A14" s="4" t="s">
        <v>631</v>
      </c>
      <c r="B14" s="5" t="s">
        <v>438</v>
      </c>
      <c r="C14" s="99">
        <f>SUM(C15:C18)</f>
        <v>2492862</v>
      </c>
    </row>
    <row r="15" spans="1:3" ht="30" customHeight="1">
      <c r="A15" s="53" t="s">
        <v>439</v>
      </c>
      <c r="B15" s="53" t="s">
        <v>438</v>
      </c>
      <c r="C15" s="318"/>
    </row>
    <row r="16" spans="1:3" ht="30" customHeight="1">
      <c r="A16" s="53" t="s">
        <v>440</v>
      </c>
      <c r="B16" s="53" t="s">
        <v>438</v>
      </c>
      <c r="C16" s="318">
        <v>2492862</v>
      </c>
    </row>
    <row r="17" spans="1:3" ht="30" customHeight="1">
      <c r="A17" s="53" t="s">
        <v>441</v>
      </c>
      <c r="B17" s="53" t="s">
        <v>438</v>
      </c>
      <c r="C17" s="318">
        <v>0</v>
      </c>
    </row>
    <row r="18" spans="1:3" ht="30" customHeight="1">
      <c r="A18" s="53" t="s">
        <v>442</v>
      </c>
      <c r="B18" s="53" t="s">
        <v>438</v>
      </c>
      <c r="C18" s="318">
        <v>0</v>
      </c>
    </row>
    <row r="19" spans="1:3" ht="30" customHeight="1">
      <c r="A19" s="4" t="s">
        <v>25</v>
      </c>
      <c r="B19" s="5" t="s">
        <v>443</v>
      </c>
      <c r="C19" s="99">
        <f>SUM(C20:C21)</f>
        <v>2383400</v>
      </c>
    </row>
    <row r="20" spans="1:3" ht="30" customHeight="1">
      <c r="A20" s="53" t="s">
        <v>444</v>
      </c>
      <c r="B20" s="53" t="s">
        <v>443</v>
      </c>
      <c r="C20" s="319">
        <v>1888300</v>
      </c>
    </row>
    <row r="21" spans="1:3" ht="30" customHeight="1">
      <c r="A21" s="53" t="s">
        <v>445</v>
      </c>
      <c r="B21" s="53" t="s">
        <v>443</v>
      </c>
      <c r="C21" s="319">
        <v>495100</v>
      </c>
    </row>
    <row r="22" spans="1:3" ht="30" customHeight="1">
      <c r="A22" s="6" t="s">
        <v>4</v>
      </c>
      <c r="B22" s="7" t="s">
        <v>446</v>
      </c>
      <c r="C22" s="113">
        <f>C11+C14+C19</f>
        <v>12698937</v>
      </c>
    </row>
    <row r="23" spans="1:3" ht="30" customHeight="1">
      <c r="A23" s="4" t="s">
        <v>26</v>
      </c>
      <c r="B23" s="4" t="s">
        <v>447</v>
      </c>
      <c r="C23" s="99">
        <v>0</v>
      </c>
    </row>
    <row r="24" spans="1:3" ht="30" customHeight="1">
      <c r="A24" s="4" t="s">
        <v>27</v>
      </c>
      <c r="B24" s="4" t="s">
        <v>447</v>
      </c>
      <c r="C24" s="99">
        <v>0</v>
      </c>
    </row>
    <row r="25" spans="1:3" ht="30" customHeight="1">
      <c r="A25" s="4" t="s">
        <v>28</v>
      </c>
      <c r="B25" s="4" t="s">
        <v>447</v>
      </c>
      <c r="C25" s="99">
        <v>0</v>
      </c>
    </row>
    <row r="26" spans="1:3" ht="30" customHeight="1">
      <c r="A26" s="4" t="s">
        <v>29</v>
      </c>
      <c r="B26" s="4" t="s">
        <v>447</v>
      </c>
      <c r="C26" s="99">
        <v>0</v>
      </c>
    </row>
    <row r="27" spans="1:3" ht="30" customHeight="1">
      <c r="A27" s="4" t="s">
        <v>30</v>
      </c>
      <c r="B27" s="4" t="s">
        <v>447</v>
      </c>
      <c r="C27" s="99">
        <v>0</v>
      </c>
    </row>
    <row r="28" spans="1:3" ht="30" customHeight="1">
      <c r="A28" s="4" t="s">
        <v>31</v>
      </c>
      <c r="B28" s="4" t="s">
        <v>447</v>
      </c>
      <c r="C28" s="99">
        <v>0</v>
      </c>
    </row>
    <row r="29" spans="1:3" ht="30" customHeight="1">
      <c r="A29" s="4" t="s">
        <v>32</v>
      </c>
      <c r="B29" s="4" t="s">
        <v>447</v>
      </c>
      <c r="C29" s="99">
        <v>0</v>
      </c>
    </row>
    <row r="30" spans="1:3" ht="30" customHeight="1">
      <c r="A30" s="4" t="s">
        <v>33</v>
      </c>
      <c r="B30" s="4" t="s">
        <v>447</v>
      </c>
      <c r="C30" s="99">
        <v>0</v>
      </c>
    </row>
    <row r="31" spans="1:3" ht="30" customHeight="1">
      <c r="A31" s="4" t="s">
        <v>34</v>
      </c>
      <c r="B31" s="4" t="s">
        <v>447</v>
      </c>
      <c r="C31" s="99">
        <v>0</v>
      </c>
    </row>
    <row r="32" spans="1:3" ht="30" customHeight="1">
      <c r="A32" s="4" t="s">
        <v>35</v>
      </c>
      <c r="B32" s="4" t="s">
        <v>447</v>
      </c>
      <c r="C32" s="99">
        <v>27504</v>
      </c>
    </row>
    <row r="33" spans="1:3" ht="30" customHeight="1">
      <c r="A33" s="6" t="s">
        <v>633</v>
      </c>
      <c r="B33" s="7" t="s">
        <v>447</v>
      </c>
      <c r="C33" s="113">
        <f>SUM(C23:C32)</f>
        <v>27504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4"/>
  <sheetViews>
    <sheetView zoomScalePageLayoutView="0" workbookViewId="0" topLeftCell="A268">
      <pane xSplit="3" topLeftCell="Z1" activePane="topRight" state="frozen"/>
      <selection pane="topLeft" activeCell="A1" sqref="A1"/>
      <selection pane="topRight" activeCell="AD5" sqref="AD5"/>
    </sheetView>
  </sheetViews>
  <sheetFormatPr defaultColWidth="9.140625" defaultRowHeight="15"/>
  <cols>
    <col min="1" max="1" width="87.7109375" style="0" customWidth="1"/>
    <col min="2" max="2" width="10.7109375" style="0" customWidth="1"/>
    <col min="3" max="3" width="0.2890625" style="0" hidden="1" customWidth="1"/>
    <col min="4" max="4" width="18.421875" style="0" customWidth="1"/>
    <col min="5" max="5" width="12.421875" style="0" customWidth="1"/>
    <col min="6" max="6" width="12.8515625" style="0" customWidth="1"/>
    <col min="7" max="7" width="11.8515625" style="0" customWidth="1"/>
    <col min="8" max="10" width="10.8515625" style="0" customWidth="1"/>
    <col min="11" max="11" width="10.8515625" style="80" customWidth="1"/>
    <col min="12" max="12" width="10.8515625" style="0" customWidth="1"/>
    <col min="13" max="13" width="11.57421875" style="0" bestFit="1" customWidth="1"/>
    <col min="14" max="16" width="10.8515625" style="0" customWidth="1"/>
    <col min="17" max="17" width="11.57421875" style="0" bestFit="1" customWidth="1"/>
    <col min="18" max="20" width="10.8515625" style="0" customWidth="1"/>
    <col min="21" max="21" width="10.8515625" style="80" customWidth="1"/>
    <col min="22" max="29" width="10.8515625" style="0" customWidth="1"/>
    <col min="30" max="30" width="16.140625" style="0" customWidth="1"/>
    <col min="31" max="31" width="15.57421875" style="0" hidden="1" customWidth="1"/>
    <col min="32" max="32" width="12.421875" style="0" hidden="1" customWidth="1"/>
    <col min="33" max="33" width="19.7109375" style="0" hidden="1" customWidth="1"/>
    <col min="34" max="34" width="19.57421875" style="0" hidden="1" customWidth="1"/>
    <col min="35" max="35" width="7.140625" style="0" hidden="1" customWidth="1"/>
    <col min="36" max="36" width="14.57421875" style="0" customWidth="1"/>
  </cols>
  <sheetData>
    <row r="1" spans="1:4" ht="18">
      <c r="A1" s="148" t="s">
        <v>1016</v>
      </c>
      <c r="D1" s="149"/>
    </row>
    <row r="2" ht="18">
      <c r="A2" s="48" t="s">
        <v>1062</v>
      </c>
    </row>
    <row r="3" ht="18">
      <c r="A3" s="48"/>
    </row>
    <row r="4" ht="18">
      <c r="A4" s="48" t="s">
        <v>1063</v>
      </c>
    </row>
    <row r="5" spans="1:30" ht="15">
      <c r="A5" s="112" t="s">
        <v>720</v>
      </c>
      <c r="AD5" t="s">
        <v>1066</v>
      </c>
    </row>
    <row r="6" spans="1:46" ht="105" customHeight="1">
      <c r="A6" s="1" t="s">
        <v>216</v>
      </c>
      <c r="B6" s="2" t="s">
        <v>217</v>
      </c>
      <c r="C6" s="2"/>
      <c r="D6" s="150" t="s">
        <v>664</v>
      </c>
      <c r="E6" s="150" t="s">
        <v>773</v>
      </c>
      <c r="F6" s="150" t="s">
        <v>665</v>
      </c>
      <c r="G6" s="150" t="s">
        <v>787</v>
      </c>
      <c r="H6" s="150" t="s">
        <v>788</v>
      </c>
      <c r="I6" s="150" t="s">
        <v>776</v>
      </c>
      <c r="J6" s="150" t="s">
        <v>789</v>
      </c>
      <c r="K6" s="284" t="s">
        <v>778</v>
      </c>
      <c r="L6" s="150" t="s">
        <v>791</v>
      </c>
      <c r="M6" s="150" t="s">
        <v>779</v>
      </c>
      <c r="N6" s="150" t="s">
        <v>790</v>
      </c>
      <c r="O6" s="150" t="s">
        <v>1064</v>
      </c>
      <c r="P6" s="150" t="s">
        <v>780</v>
      </c>
      <c r="Q6" s="150" t="s">
        <v>781</v>
      </c>
      <c r="R6" s="150" t="s">
        <v>782</v>
      </c>
      <c r="S6" s="150" t="s">
        <v>783</v>
      </c>
      <c r="T6" s="150" t="s">
        <v>792</v>
      </c>
      <c r="U6" s="284" t="s">
        <v>793</v>
      </c>
      <c r="V6" s="150" t="s">
        <v>794</v>
      </c>
      <c r="W6" s="150" t="s">
        <v>795</v>
      </c>
      <c r="X6" s="150" t="s">
        <v>796</v>
      </c>
      <c r="Y6" s="150" t="s">
        <v>797</v>
      </c>
      <c r="Z6" s="150" t="s">
        <v>798</v>
      </c>
      <c r="AA6" s="150" t="s">
        <v>799</v>
      </c>
      <c r="AB6" s="150" t="s">
        <v>800</v>
      </c>
      <c r="AC6" s="150" t="s">
        <v>784</v>
      </c>
      <c r="AD6" s="150" t="s">
        <v>801</v>
      </c>
      <c r="AE6" s="150"/>
      <c r="AF6" s="150"/>
      <c r="AG6" s="150"/>
      <c r="AH6" s="150"/>
      <c r="AI6" s="99"/>
      <c r="AJ6" s="99" t="s">
        <v>159</v>
      </c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ht="15">
      <c r="A7" s="4" t="s">
        <v>218</v>
      </c>
      <c r="B7" s="5" t="s">
        <v>219</v>
      </c>
      <c r="C7" s="5"/>
      <c r="D7" s="99"/>
      <c r="E7" s="99"/>
      <c r="F7" s="99"/>
      <c r="G7" s="99"/>
      <c r="H7" s="99"/>
      <c r="I7" s="99">
        <v>3369449</v>
      </c>
      <c r="J7" s="99"/>
      <c r="K7" s="285"/>
      <c r="L7" s="99"/>
      <c r="M7" s="99">
        <v>6164704</v>
      </c>
      <c r="N7" s="99"/>
      <c r="O7" s="99"/>
      <c r="P7" s="99">
        <v>576572</v>
      </c>
      <c r="Q7" s="99">
        <v>4343997</v>
      </c>
      <c r="R7" s="99">
        <v>1492417</v>
      </c>
      <c r="S7" s="99"/>
      <c r="T7" s="99"/>
      <c r="U7" s="285"/>
      <c r="V7" s="99"/>
      <c r="W7" s="99"/>
      <c r="X7" s="99"/>
      <c r="Y7" s="99"/>
      <c r="Z7" s="99"/>
      <c r="AA7" s="99"/>
      <c r="AB7" s="99"/>
      <c r="AC7" s="99">
        <v>2034463</v>
      </c>
      <c r="AD7" s="99"/>
      <c r="AE7" s="99"/>
      <c r="AF7" s="99"/>
      <c r="AG7" s="99"/>
      <c r="AH7" s="99"/>
      <c r="AI7" s="99"/>
      <c r="AJ7" s="99">
        <f aca="true" t="shared" si="0" ref="AJ7:AJ70">SUM(D7:AI7)</f>
        <v>17981602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ht="15">
      <c r="A8" s="4" t="s">
        <v>220</v>
      </c>
      <c r="B8" s="5" t="s">
        <v>221</v>
      </c>
      <c r="C8" s="5"/>
      <c r="D8" s="99"/>
      <c r="E8" s="99"/>
      <c r="F8" s="99"/>
      <c r="G8" s="99"/>
      <c r="H8" s="99"/>
      <c r="I8" s="99">
        <v>30000</v>
      </c>
      <c r="J8" s="99"/>
      <c r="K8" s="285"/>
      <c r="L8" s="99"/>
      <c r="M8" s="99">
        <v>110000</v>
      </c>
      <c r="N8" s="99"/>
      <c r="O8" s="99"/>
      <c r="P8" s="99">
        <v>25000</v>
      </c>
      <c r="Q8" s="99">
        <v>75000</v>
      </c>
      <c r="R8" s="99">
        <v>37406</v>
      </c>
      <c r="S8" s="99"/>
      <c r="T8" s="99"/>
      <c r="U8" s="285"/>
      <c r="V8" s="99"/>
      <c r="W8" s="99"/>
      <c r="X8" s="99"/>
      <c r="Y8" s="99"/>
      <c r="Z8" s="99"/>
      <c r="AA8" s="99"/>
      <c r="AB8" s="99"/>
      <c r="AC8" s="99">
        <v>25000</v>
      </c>
      <c r="AD8" s="99"/>
      <c r="AE8" s="99"/>
      <c r="AF8" s="99"/>
      <c r="AG8" s="99"/>
      <c r="AH8" s="99"/>
      <c r="AI8" s="99"/>
      <c r="AJ8" s="99">
        <f t="shared" si="0"/>
        <v>302406</v>
      </c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ht="15">
      <c r="A9" s="4" t="s">
        <v>222</v>
      </c>
      <c r="B9" s="5" t="s">
        <v>223</v>
      </c>
      <c r="C9" s="5"/>
      <c r="D9" s="99"/>
      <c r="E9" s="99"/>
      <c r="F9" s="99"/>
      <c r="G9" s="99"/>
      <c r="H9" s="99"/>
      <c r="I9" s="99"/>
      <c r="J9" s="99"/>
      <c r="K9" s="285"/>
      <c r="L9" s="99"/>
      <c r="M9" s="99"/>
      <c r="N9" s="99"/>
      <c r="O9" s="99"/>
      <c r="P9" s="99"/>
      <c r="Q9" s="99"/>
      <c r="R9" s="99"/>
      <c r="S9" s="99"/>
      <c r="T9" s="99"/>
      <c r="U9" s="285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>
        <f t="shared" si="0"/>
        <v>0</v>
      </c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ht="15">
      <c r="A10" s="4" t="s">
        <v>224</v>
      </c>
      <c r="B10" s="5" t="s">
        <v>225</v>
      </c>
      <c r="C10" s="5"/>
      <c r="D10" s="99"/>
      <c r="E10" s="99"/>
      <c r="F10" s="99"/>
      <c r="G10" s="99"/>
      <c r="H10" s="99"/>
      <c r="I10" s="99"/>
      <c r="J10" s="99"/>
      <c r="K10" s="285"/>
      <c r="L10" s="99"/>
      <c r="M10" s="99"/>
      <c r="N10" s="99"/>
      <c r="O10" s="99"/>
      <c r="P10" s="99"/>
      <c r="Q10" s="99"/>
      <c r="R10" s="99"/>
      <c r="S10" s="99"/>
      <c r="T10" s="99"/>
      <c r="U10" s="285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>
        <f t="shared" si="0"/>
        <v>0</v>
      </c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ht="15">
      <c r="A11" s="4" t="s">
        <v>226</v>
      </c>
      <c r="B11" s="5" t="s">
        <v>227</v>
      </c>
      <c r="C11" s="5"/>
      <c r="D11" s="99"/>
      <c r="E11" s="99"/>
      <c r="F11" s="99"/>
      <c r="G11" s="99"/>
      <c r="H11" s="99"/>
      <c r="I11" s="99"/>
      <c r="J11" s="99"/>
      <c r="K11" s="285"/>
      <c r="L11" s="99"/>
      <c r="M11" s="99"/>
      <c r="N11" s="99"/>
      <c r="O11" s="99"/>
      <c r="P11" s="99"/>
      <c r="Q11" s="99"/>
      <c r="R11" s="99"/>
      <c r="S11" s="99"/>
      <c r="T11" s="99"/>
      <c r="U11" s="285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>
        <f t="shared" si="0"/>
        <v>0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ht="15">
      <c r="A12" s="4" t="s">
        <v>228</v>
      </c>
      <c r="B12" s="5" t="s">
        <v>229</v>
      </c>
      <c r="C12" s="5"/>
      <c r="D12" s="99"/>
      <c r="E12" s="99"/>
      <c r="F12" s="99"/>
      <c r="G12" s="99"/>
      <c r="H12" s="99"/>
      <c r="I12" s="99"/>
      <c r="J12" s="99"/>
      <c r="K12" s="285"/>
      <c r="L12" s="99"/>
      <c r="M12" s="99"/>
      <c r="N12" s="99"/>
      <c r="O12" s="99"/>
      <c r="P12" s="99"/>
      <c r="Q12" s="99"/>
      <c r="R12" s="99"/>
      <c r="S12" s="99"/>
      <c r="T12" s="99"/>
      <c r="U12" s="285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>
        <f t="shared" si="0"/>
        <v>0</v>
      </c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ht="15">
      <c r="A13" s="4" t="s">
        <v>230</v>
      </c>
      <c r="B13" s="5" t="s">
        <v>231</v>
      </c>
      <c r="C13" s="5"/>
      <c r="D13" s="99"/>
      <c r="E13" s="99"/>
      <c r="F13" s="99"/>
      <c r="G13" s="99"/>
      <c r="H13" s="99"/>
      <c r="I13" s="99">
        <v>458000</v>
      </c>
      <c r="J13" s="99"/>
      <c r="K13" s="285"/>
      <c r="L13" s="99"/>
      <c r="M13" s="99">
        <v>507000</v>
      </c>
      <c r="N13" s="99"/>
      <c r="O13" s="99"/>
      <c r="P13" s="99">
        <v>40000</v>
      </c>
      <c r="Q13" s="99">
        <v>428000</v>
      </c>
      <c r="R13" s="99">
        <v>121000</v>
      </c>
      <c r="S13" s="99"/>
      <c r="T13" s="99"/>
      <c r="U13" s="285"/>
      <c r="V13" s="99"/>
      <c r="W13" s="99"/>
      <c r="X13" s="99"/>
      <c r="Y13" s="99"/>
      <c r="Z13" s="99"/>
      <c r="AA13" s="99"/>
      <c r="AB13" s="99"/>
      <c r="AC13" s="99">
        <v>121000</v>
      </c>
      <c r="AD13" s="99"/>
      <c r="AE13" s="99"/>
      <c r="AF13" s="99"/>
      <c r="AG13" s="99"/>
      <c r="AH13" s="99"/>
      <c r="AI13" s="99"/>
      <c r="AJ13" s="99">
        <f t="shared" si="0"/>
        <v>1675000</v>
      </c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ht="15">
      <c r="A14" s="4" t="s">
        <v>232</v>
      </c>
      <c r="B14" s="5" t="s">
        <v>233</v>
      </c>
      <c r="C14" s="5"/>
      <c r="D14" s="99"/>
      <c r="E14" s="99"/>
      <c r="F14" s="99"/>
      <c r="G14" s="99"/>
      <c r="H14" s="99"/>
      <c r="I14" s="99"/>
      <c r="J14" s="99"/>
      <c r="K14" s="285"/>
      <c r="L14" s="99"/>
      <c r="M14" s="99"/>
      <c r="N14" s="99"/>
      <c r="O14" s="99"/>
      <c r="P14" s="99"/>
      <c r="Q14" s="99"/>
      <c r="R14" s="99"/>
      <c r="S14" s="99"/>
      <c r="T14" s="99"/>
      <c r="U14" s="285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>
        <f t="shared" si="0"/>
        <v>0</v>
      </c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ht="15">
      <c r="A15" s="4" t="s">
        <v>234</v>
      </c>
      <c r="B15" s="5" t="s">
        <v>235</v>
      </c>
      <c r="C15" s="5"/>
      <c r="D15" s="99"/>
      <c r="E15" s="99"/>
      <c r="F15" s="99"/>
      <c r="G15" s="99"/>
      <c r="H15" s="99"/>
      <c r="I15" s="99">
        <v>140004</v>
      </c>
      <c r="J15" s="99"/>
      <c r="K15" s="285"/>
      <c r="L15" s="99"/>
      <c r="M15" s="99"/>
      <c r="N15" s="99"/>
      <c r="O15" s="99"/>
      <c r="P15" s="99"/>
      <c r="Q15" s="99"/>
      <c r="R15" s="99"/>
      <c r="S15" s="99"/>
      <c r="T15" s="99"/>
      <c r="U15" s="285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>
        <f t="shared" si="0"/>
        <v>140004</v>
      </c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ht="15">
      <c r="A16" s="4" t="s">
        <v>236</v>
      </c>
      <c r="B16" s="5" t="s">
        <v>237</v>
      </c>
      <c r="C16" s="5"/>
      <c r="D16" s="99"/>
      <c r="E16" s="99"/>
      <c r="F16" s="99"/>
      <c r="G16" s="99"/>
      <c r="H16" s="99"/>
      <c r="I16" s="99"/>
      <c r="J16" s="99"/>
      <c r="K16" s="285"/>
      <c r="L16" s="99"/>
      <c r="M16" s="99"/>
      <c r="N16" s="99"/>
      <c r="O16" s="99"/>
      <c r="P16" s="99"/>
      <c r="Q16" s="99"/>
      <c r="R16" s="99"/>
      <c r="S16" s="99"/>
      <c r="T16" s="99"/>
      <c r="U16" s="285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>
        <f t="shared" si="0"/>
        <v>0</v>
      </c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ht="15">
      <c r="A17" s="4" t="s">
        <v>238</v>
      </c>
      <c r="B17" s="5" t="s">
        <v>239</v>
      </c>
      <c r="C17" s="5"/>
      <c r="D17" s="99"/>
      <c r="E17" s="99"/>
      <c r="F17" s="99"/>
      <c r="G17" s="99"/>
      <c r="H17" s="99"/>
      <c r="I17" s="99"/>
      <c r="J17" s="99"/>
      <c r="K17" s="285"/>
      <c r="L17" s="99"/>
      <c r="M17" s="99"/>
      <c r="N17" s="99"/>
      <c r="O17" s="99"/>
      <c r="P17" s="99"/>
      <c r="Q17" s="99"/>
      <c r="R17" s="99"/>
      <c r="S17" s="99"/>
      <c r="T17" s="99"/>
      <c r="U17" s="285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>
        <f t="shared" si="0"/>
        <v>0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ht="15">
      <c r="A18" s="4" t="s">
        <v>240</v>
      </c>
      <c r="B18" s="5" t="s">
        <v>241</v>
      </c>
      <c r="C18" s="5"/>
      <c r="D18" s="99"/>
      <c r="E18" s="99"/>
      <c r="F18" s="99"/>
      <c r="G18" s="99"/>
      <c r="H18" s="99"/>
      <c r="I18" s="99"/>
      <c r="J18" s="99"/>
      <c r="K18" s="285"/>
      <c r="L18" s="99"/>
      <c r="M18" s="99"/>
      <c r="N18" s="99"/>
      <c r="O18" s="99"/>
      <c r="P18" s="99"/>
      <c r="Q18" s="99"/>
      <c r="R18" s="99"/>
      <c r="S18" s="99"/>
      <c r="T18" s="99"/>
      <c r="U18" s="285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>
        <f t="shared" si="0"/>
        <v>0</v>
      </c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ht="15">
      <c r="A19" s="4" t="s">
        <v>721</v>
      </c>
      <c r="B19" s="5" t="s">
        <v>242</v>
      </c>
      <c r="C19" s="5"/>
      <c r="D19" s="99"/>
      <c r="E19" s="99"/>
      <c r="F19" s="99"/>
      <c r="G19" s="99"/>
      <c r="H19" s="99"/>
      <c r="I19" s="99">
        <v>111249</v>
      </c>
      <c r="J19" s="99"/>
      <c r="K19" s="285"/>
      <c r="L19" s="99"/>
      <c r="M19" s="99">
        <v>88000</v>
      </c>
      <c r="N19" s="99"/>
      <c r="O19" s="99"/>
      <c r="P19" s="99">
        <v>125243</v>
      </c>
      <c r="Q19" s="99">
        <v>54566</v>
      </c>
      <c r="R19" s="99">
        <v>34009</v>
      </c>
      <c r="S19" s="99"/>
      <c r="T19" s="99"/>
      <c r="U19" s="285"/>
      <c r="V19" s="99"/>
      <c r="W19" s="99"/>
      <c r="X19" s="99"/>
      <c r="Y19" s="99"/>
      <c r="Z19" s="99"/>
      <c r="AA19" s="99"/>
      <c r="AB19" s="99"/>
      <c r="AC19" s="99">
        <v>180200</v>
      </c>
      <c r="AD19" s="99"/>
      <c r="AE19" s="99"/>
      <c r="AF19" s="99"/>
      <c r="AG19" s="99"/>
      <c r="AH19" s="99"/>
      <c r="AI19" s="99"/>
      <c r="AJ19" s="99">
        <f t="shared" si="0"/>
        <v>593267</v>
      </c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ht="15">
      <c r="A20" s="155" t="s">
        <v>722</v>
      </c>
      <c r="B20" s="152" t="s">
        <v>242</v>
      </c>
      <c r="C20" s="5"/>
      <c r="D20" s="99"/>
      <c r="E20" s="99"/>
      <c r="F20" s="99"/>
      <c r="G20" s="99"/>
      <c r="H20" s="99"/>
      <c r="I20" s="99"/>
      <c r="J20" s="99"/>
      <c r="K20" s="285"/>
      <c r="L20" s="99"/>
      <c r="M20" s="99"/>
      <c r="N20" s="99"/>
      <c r="O20" s="99"/>
      <c r="P20" s="99"/>
      <c r="Q20" s="99"/>
      <c r="R20" s="99"/>
      <c r="S20" s="99"/>
      <c r="T20" s="99"/>
      <c r="U20" s="285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>
        <f t="shared" si="0"/>
        <v>0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ht="15">
      <c r="A21" s="6" t="s">
        <v>520</v>
      </c>
      <c r="B21" s="7" t="s">
        <v>243</v>
      </c>
      <c r="C21" s="7"/>
      <c r="D21" s="99">
        <f>SUM(D7:D19)</f>
        <v>0</v>
      </c>
      <c r="E21" s="99">
        <f aca="true" t="shared" si="1" ref="E21:AD21">SUM(E7:E19)</f>
        <v>0</v>
      </c>
      <c r="F21" s="99">
        <f t="shared" si="1"/>
        <v>0</v>
      </c>
      <c r="G21" s="99">
        <f t="shared" si="1"/>
        <v>0</v>
      </c>
      <c r="H21" s="99">
        <f t="shared" si="1"/>
        <v>0</v>
      </c>
      <c r="I21" s="99">
        <f t="shared" si="1"/>
        <v>4108702</v>
      </c>
      <c r="J21" s="99">
        <f t="shared" si="1"/>
        <v>0</v>
      </c>
      <c r="K21" s="285">
        <f t="shared" si="1"/>
        <v>0</v>
      </c>
      <c r="L21" s="99">
        <f t="shared" si="1"/>
        <v>0</v>
      </c>
      <c r="M21" s="99">
        <f t="shared" si="1"/>
        <v>6869704</v>
      </c>
      <c r="N21" s="99">
        <f t="shared" si="1"/>
        <v>0</v>
      </c>
      <c r="O21" s="99"/>
      <c r="P21" s="99">
        <f t="shared" si="1"/>
        <v>766815</v>
      </c>
      <c r="Q21" s="99">
        <f t="shared" si="1"/>
        <v>4901563</v>
      </c>
      <c r="R21" s="99">
        <f t="shared" si="1"/>
        <v>1684832</v>
      </c>
      <c r="S21" s="99">
        <f t="shared" si="1"/>
        <v>0</v>
      </c>
      <c r="T21" s="99">
        <f t="shared" si="1"/>
        <v>0</v>
      </c>
      <c r="U21" s="285">
        <f t="shared" si="1"/>
        <v>0</v>
      </c>
      <c r="V21" s="99">
        <f t="shared" si="1"/>
        <v>0</v>
      </c>
      <c r="W21" s="99">
        <f t="shared" si="1"/>
        <v>0</v>
      </c>
      <c r="X21" s="99">
        <f t="shared" si="1"/>
        <v>0</v>
      </c>
      <c r="Y21" s="99">
        <f t="shared" si="1"/>
        <v>0</v>
      </c>
      <c r="Z21" s="99">
        <f t="shared" si="1"/>
        <v>0</v>
      </c>
      <c r="AA21" s="99">
        <f t="shared" si="1"/>
        <v>0</v>
      </c>
      <c r="AB21" s="99">
        <f t="shared" si="1"/>
        <v>0</v>
      </c>
      <c r="AC21" s="99">
        <f t="shared" si="1"/>
        <v>2360663</v>
      </c>
      <c r="AD21" s="99">
        <f t="shared" si="1"/>
        <v>0</v>
      </c>
      <c r="AE21" s="99"/>
      <c r="AF21" s="99"/>
      <c r="AG21" s="99"/>
      <c r="AH21" s="99"/>
      <c r="AI21" s="99"/>
      <c r="AJ21" s="99">
        <f t="shared" si="0"/>
        <v>20692279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ht="15">
      <c r="A22" s="4" t="s">
        <v>244</v>
      </c>
      <c r="B22" s="5" t="s">
        <v>245</v>
      </c>
      <c r="C22" s="5"/>
      <c r="D22" s="99">
        <v>4841040</v>
      </c>
      <c r="E22" s="99"/>
      <c r="F22" s="99"/>
      <c r="G22" s="99"/>
      <c r="H22" s="99"/>
      <c r="I22" s="99"/>
      <c r="J22" s="99"/>
      <c r="K22" s="285"/>
      <c r="L22" s="99"/>
      <c r="M22" s="99"/>
      <c r="N22" s="99"/>
      <c r="O22" s="99"/>
      <c r="P22" s="99"/>
      <c r="Q22" s="99"/>
      <c r="R22" s="99"/>
      <c r="S22" s="99"/>
      <c r="T22" s="99"/>
      <c r="U22" s="285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>
        <f t="shared" si="0"/>
        <v>4841040</v>
      </c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ht="30">
      <c r="A23" s="4" t="s">
        <v>246</v>
      </c>
      <c r="B23" s="5" t="s">
        <v>247</v>
      </c>
      <c r="C23" s="5"/>
      <c r="D23" s="99">
        <v>56180</v>
      </c>
      <c r="E23" s="99"/>
      <c r="F23" s="99"/>
      <c r="G23" s="99"/>
      <c r="H23" s="99"/>
      <c r="I23" s="99"/>
      <c r="J23" s="99"/>
      <c r="K23" s="285"/>
      <c r="L23" s="99"/>
      <c r="M23" s="99">
        <v>280675</v>
      </c>
      <c r="N23" s="99"/>
      <c r="O23" s="99"/>
      <c r="P23" s="99"/>
      <c r="Q23" s="99"/>
      <c r="R23" s="99"/>
      <c r="S23" s="99"/>
      <c r="T23" s="99"/>
      <c r="U23" s="285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>
        <f t="shared" si="0"/>
        <v>336855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ht="15">
      <c r="A24" s="4" t="s">
        <v>248</v>
      </c>
      <c r="B24" s="5" t="s">
        <v>249</v>
      </c>
      <c r="C24" s="5"/>
      <c r="D24" s="99">
        <v>150000</v>
      </c>
      <c r="E24" s="99"/>
      <c r="F24" s="99"/>
      <c r="G24" s="99"/>
      <c r="H24" s="99"/>
      <c r="I24" s="99">
        <v>0</v>
      </c>
      <c r="J24" s="99"/>
      <c r="K24" s="285"/>
      <c r="L24" s="99"/>
      <c r="M24" s="99">
        <v>454000</v>
      </c>
      <c r="N24" s="99"/>
      <c r="O24" s="99"/>
      <c r="P24" s="99"/>
      <c r="Q24" s="99"/>
      <c r="R24" s="99"/>
      <c r="S24" s="99"/>
      <c r="T24" s="99"/>
      <c r="U24" s="285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>
        <f t="shared" si="0"/>
        <v>604000</v>
      </c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ht="15">
      <c r="A25" s="6" t="s">
        <v>521</v>
      </c>
      <c r="B25" s="7" t="s">
        <v>250</v>
      </c>
      <c r="C25" s="7"/>
      <c r="D25" s="99">
        <f>SUM(D22:D24)</f>
        <v>5047220</v>
      </c>
      <c r="E25" s="99">
        <f aca="true" t="shared" si="2" ref="E25:AD25">SUM(E22:E24)</f>
        <v>0</v>
      </c>
      <c r="F25" s="99">
        <f t="shared" si="2"/>
        <v>0</v>
      </c>
      <c r="G25" s="99">
        <f t="shared" si="2"/>
        <v>0</v>
      </c>
      <c r="H25" s="99">
        <f t="shared" si="2"/>
        <v>0</v>
      </c>
      <c r="I25" s="99">
        <f t="shared" si="2"/>
        <v>0</v>
      </c>
      <c r="J25" s="99">
        <f t="shared" si="2"/>
        <v>0</v>
      </c>
      <c r="K25" s="285">
        <f t="shared" si="2"/>
        <v>0</v>
      </c>
      <c r="L25" s="99">
        <f t="shared" si="2"/>
        <v>0</v>
      </c>
      <c r="M25" s="99">
        <f t="shared" si="2"/>
        <v>734675</v>
      </c>
      <c r="N25" s="99">
        <f t="shared" si="2"/>
        <v>0</v>
      </c>
      <c r="O25" s="99"/>
      <c r="P25" s="99">
        <f t="shared" si="2"/>
        <v>0</v>
      </c>
      <c r="Q25" s="99">
        <f t="shared" si="2"/>
        <v>0</v>
      </c>
      <c r="R25" s="99">
        <f t="shared" si="2"/>
        <v>0</v>
      </c>
      <c r="S25" s="99">
        <f t="shared" si="2"/>
        <v>0</v>
      </c>
      <c r="T25" s="99">
        <f t="shared" si="2"/>
        <v>0</v>
      </c>
      <c r="U25" s="285">
        <f t="shared" si="2"/>
        <v>0</v>
      </c>
      <c r="V25" s="99">
        <f t="shared" si="2"/>
        <v>0</v>
      </c>
      <c r="W25" s="99">
        <f t="shared" si="2"/>
        <v>0</v>
      </c>
      <c r="X25" s="99">
        <f t="shared" si="2"/>
        <v>0</v>
      </c>
      <c r="Y25" s="99">
        <f t="shared" si="2"/>
        <v>0</v>
      </c>
      <c r="Z25" s="99">
        <f t="shared" si="2"/>
        <v>0</v>
      </c>
      <c r="AA25" s="99">
        <f t="shared" si="2"/>
        <v>0</v>
      </c>
      <c r="AB25" s="99">
        <f t="shared" si="2"/>
        <v>0</v>
      </c>
      <c r="AC25" s="99">
        <f t="shared" si="2"/>
        <v>0</v>
      </c>
      <c r="AD25" s="99">
        <f t="shared" si="2"/>
        <v>0</v>
      </c>
      <c r="AE25" s="99"/>
      <c r="AF25" s="99"/>
      <c r="AG25" s="99"/>
      <c r="AH25" s="99"/>
      <c r="AI25" s="99"/>
      <c r="AJ25" s="99">
        <f t="shared" si="0"/>
        <v>5781895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ht="15.75">
      <c r="A26" s="156" t="s">
        <v>723</v>
      </c>
      <c r="B26" s="151" t="s">
        <v>251</v>
      </c>
      <c r="C26" s="7"/>
      <c r="D26" s="99">
        <f>SUM(D25,D21)</f>
        <v>5047220</v>
      </c>
      <c r="E26" s="99">
        <f aca="true" t="shared" si="3" ref="E26:AD26">SUM(E25,E21)</f>
        <v>0</v>
      </c>
      <c r="F26" s="99">
        <f t="shared" si="3"/>
        <v>0</v>
      </c>
      <c r="G26" s="99">
        <f t="shared" si="3"/>
        <v>0</v>
      </c>
      <c r="H26" s="99">
        <f t="shared" si="3"/>
        <v>0</v>
      </c>
      <c r="I26" s="99">
        <f t="shared" si="3"/>
        <v>4108702</v>
      </c>
      <c r="J26" s="99">
        <f t="shared" si="3"/>
        <v>0</v>
      </c>
      <c r="K26" s="285">
        <f t="shared" si="3"/>
        <v>0</v>
      </c>
      <c r="L26" s="99">
        <f t="shared" si="3"/>
        <v>0</v>
      </c>
      <c r="M26" s="99">
        <f t="shared" si="3"/>
        <v>7604379</v>
      </c>
      <c r="N26" s="99">
        <f t="shared" si="3"/>
        <v>0</v>
      </c>
      <c r="O26" s="99"/>
      <c r="P26" s="99">
        <f t="shared" si="3"/>
        <v>766815</v>
      </c>
      <c r="Q26" s="99">
        <f t="shared" si="3"/>
        <v>4901563</v>
      </c>
      <c r="R26" s="99">
        <f t="shared" si="3"/>
        <v>1684832</v>
      </c>
      <c r="S26" s="99">
        <f t="shared" si="3"/>
        <v>0</v>
      </c>
      <c r="T26" s="99">
        <f t="shared" si="3"/>
        <v>0</v>
      </c>
      <c r="U26" s="285">
        <f t="shared" si="3"/>
        <v>0</v>
      </c>
      <c r="V26" s="99">
        <f t="shared" si="3"/>
        <v>0</v>
      </c>
      <c r="W26" s="99">
        <f t="shared" si="3"/>
        <v>0</v>
      </c>
      <c r="X26" s="99">
        <f t="shared" si="3"/>
        <v>0</v>
      </c>
      <c r="Y26" s="99">
        <f t="shared" si="3"/>
        <v>0</v>
      </c>
      <c r="Z26" s="99">
        <f t="shared" si="3"/>
        <v>0</v>
      </c>
      <c r="AA26" s="99">
        <f t="shared" si="3"/>
        <v>0</v>
      </c>
      <c r="AB26" s="99">
        <f t="shared" si="3"/>
        <v>0</v>
      </c>
      <c r="AC26" s="99">
        <f t="shared" si="3"/>
        <v>2360663</v>
      </c>
      <c r="AD26" s="99">
        <f t="shared" si="3"/>
        <v>0</v>
      </c>
      <c r="AE26" s="99"/>
      <c r="AF26" s="99"/>
      <c r="AG26" s="99"/>
      <c r="AH26" s="99"/>
      <c r="AI26" s="99"/>
      <c r="AJ26" s="99">
        <f t="shared" si="0"/>
        <v>26474174</v>
      </c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ht="15">
      <c r="A27" s="157" t="s">
        <v>724</v>
      </c>
      <c r="B27" s="5" t="s">
        <v>252</v>
      </c>
      <c r="C27" s="5"/>
      <c r="D27" s="99">
        <v>1307039</v>
      </c>
      <c r="E27" s="99"/>
      <c r="F27" s="99"/>
      <c r="G27" s="99"/>
      <c r="H27" s="99"/>
      <c r="I27" s="99">
        <v>476074</v>
      </c>
      <c r="J27" s="99"/>
      <c r="K27" s="285"/>
      <c r="L27" s="99"/>
      <c r="M27" s="99">
        <v>1796676</v>
      </c>
      <c r="N27" s="99"/>
      <c r="O27" s="99"/>
      <c r="P27" s="99">
        <v>199796</v>
      </c>
      <c r="Q27" s="99">
        <v>1003022</v>
      </c>
      <c r="R27" s="99">
        <v>422441</v>
      </c>
      <c r="S27" s="99"/>
      <c r="T27" s="99"/>
      <c r="U27" s="285"/>
      <c r="V27" s="99"/>
      <c r="W27" s="99"/>
      <c r="X27" s="99"/>
      <c r="Y27" s="99"/>
      <c r="Z27" s="99"/>
      <c r="AA27" s="99"/>
      <c r="AB27" s="99"/>
      <c r="AC27" s="99">
        <v>608267</v>
      </c>
      <c r="AD27" s="99"/>
      <c r="AE27" s="99"/>
      <c r="AF27" s="99"/>
      <c r="AG27" s="99"/>
      <c r="AH27" s="99"/>
      <c r="AI27" s="99"/>
      <c r="AJ27" s="99">
        <f t="shared" si="0"/>
        <v>5813315</v>
      </c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ht="15">
      <c r="A28" s="157" t="s">
        <v>725</v>
      </c>
      <c r="B28" s="5" t="s">
        <v>252</v>
      </c>
      <c r="C28" s="5"/>
      <c r="D28" s="99"/>
      <c r="E28" s="99"/>
      <c r="F28" s="99"/>
      <c r="G28" s="99"/>
      <c r="H28" s="99"/>
      <c r="I28" s="99"/>
      <c r="J28" s="99"/>
      <c r="K28" s="285"/>
      <c r="L28" s="99"/>
      <c r="M28" s="99"/>
      <c r="N28" s="99"/>
      <c r="O28" s="99"/>
      <c r="P28" s="99"/>
      <c r="Q28" s="99"/>
      <c r="R28" s="99"/>
      <c r="S28" s="99"/>
      <c r="T28" s="99"/>
      <c r="U28" s="285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>
        <f t="shared" si="0"/>
        <v>0</v>
      </c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ht="15">
      <c r="A29" s="157" t="s">
        <v>726</v>
      </c>
      <c r="B29" s="5" t="s">
        <v>252</v>
      </c>
      <c r="C29" s="5"/>
      <c r="D29" s="99"/>
      <c r="E29" s="99"/>
      <c r="F29" s="99"/>
      <c r="G29" s="99"/>
      <c r="H29" s="99"/>
      <c r="I29" s="99"/>
      <c r="J29" s="99"/>
      <c r="K29" s="285"/>
      <c r="L29" s="99"/>
      <c r="M29" s="99"/>
      <c r="N29" s="99"/>
      <c r="O29" s="99"/>
      <c r="P29" s="99"/>
      <c r="Q29" s="99"/>
      <c r="R29" s="99"/>
      <c r="S29" s="99"/>
      <c r="T29" s="99"/>
      <c r="U29" s="285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>
        <f t="shared" si="0"/>
        <v>0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6" ht="15">
      <c r="A30" s="157" t="s">
        <v>727</v>
      </c>
      <c r="B30" s="5" t="s">
        <v>252</v>
      </c>
      <c r="C30" s="5"/>
      <c r="D30" s="99"/>
      <c r="E30" s="99"/>
      <c r="F30" s="99"/>
      <c r="G30" s="99"/>
      <c r="H30" s="99"/>
      <c r="I30" s="99">
        <v>91473</v>
      </c>
      <c r="J30" s="99"/>
      <c r="K30" s="285"/>
      <c r="L30" s="99"/>
      <c r="M30" s="99">
        <v>102268</v>
      </c>
      <c r="N30" s="99"/>
      <c r="O30" s="99"/>
      <c r="P30" s="99">
        <v>6665</v>
      </c>
      <c r="Q30" s="99">
        <v>86785</v>
      </c>
      <c r="R30" s="99">
        <v>24029</v>
      </c>
      <c r="S30" s="99"/>
      <c r="T30" s="99"/>
      <c r="U30" s="285"/>
      <c r="V30" s="99"/>
      <c r="W30" s="99"/>
      <c r="X30" s="99"/>
      <c r="Y30" s="99"/>
      <c r="Z30" s="99"/>
      <c r="AA30" s="99"/>
      <c r="AB30" s="99"/>
      <c r="AC30" s="99">
        <v>24029</v>
      </c>
      <c r="AD30" s="99"/>
      <c r="AE30" s="99"/>
      <c r="AF30" s="99"/>
      <c r="AG30" s="99"/>
      <c r="AH30" s="99"/>
      <c r="AI30" s="99"/>
      <c r="AJ30" s="99">
        <f t="shared" si="0"/>
        <v>335249</v>
      </c>
      <c r="AK30" s="98"/>
      <c r="AL30" s="98"/>
      <c r="AM30" s="98"/>
      <c r="AN30" s="98"/>
      <c r="AO30" s="98"/>
      <c r="AP30" s="98"/>
      <c r="AQ30" s="98"/>
      <c r="AR30" s="98"/>
      <c r="AS30" s="98"/>
      <c r="AT30" s="98"/>
    </row>
    <row r="31" spans="1:46" ht="15">
      <c r="A31" s="157" t="s">
        <v>728</v>
      </c>
      <c r="B31" s="5" t="s">
        <v>252</v>
      </c>
      <c r="C31" s="5"/>
      <c r="D31" s="99"/>
      <c r="E31" s="99"/>
      <c r="F31" s="99"/>
      <c r="G31" s="99"/>
      <c r="H31" s="99"/>
      <c r="I31" s="99">
        <v>3383</v>
      </c>
      <c r="J31" s="99"/>
      <c r="K31" s="285"/>
      <c r="L31" s="99"/>
      <c r="M31" s="99">
        <v>0</v>
      </c>
      <c r="N31" s="99"/>
      <c r="O31" s="99"/>
      <c r="P31" s="99"/>
      <c r="Q31" s="99"/>
      <c r="R31" s="99"/>
      <c r="S31" s="99"/>
      <c r="T31" s="99"/>
      <c r="U31" s="285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>
        <f t="shared" si="0"/>
        <v>3383</v>
      </c>
      <c r="AK31" s="98"/>
      <c r="AL31" s="98"/>
      <c r="AM31" s="98"/>
      <c r="AN31" s="98"/>
      <c r="AO31" s="98"/>
      <c r="AP31" s="98"/>
      <c r="AQ31" s="98"/>
      <c r="AR31" s="98"/>
      <c r="AS31" s="98"/>
      <c r="AT31" s="98"/>
    </row>
    <row r="32" spans="1:46" ht="15" customHeight="1">
      <c r="A32" s="157" t="s">
        <v>729</v>
      </c>
      <c r="B32" s="5" t="s">
        <v>252</v>
      </c>
      <c r="C32" s="5"/>
      <c r="D32" s="99"/>
      <c r="E32" s="99"/>
      <c r="F32" s="99"/>
      <c r="G32" s="99"/>
      <c r="H32" s="99"/>
      <c r="I32" s="99">
        <v>9000</v>
      </c>
      <c r="J32" s="99"/>
      <c r="K32" s="285"/>
      <c r="L32" s="99"/>
      <c r="M32" s="99">
        <v>86000</v>
      </c>
      <c r="N32" s="99"/>
      <c r="O32" s="99"/>
      <c r="P32" s="99"/>
      <c r="Q32" s="99"/>
      <c r="R32" s="99"/>
      <c r="S32" s="99"/>
      <c r="T32" s="99"/>
      <c r="U32" s="285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>
        <f t="shared" si="0"/>
        <v>95000</v>
      </c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ht="15">
      <c r="A33" s="157" t="s">
        <v>730</v>
      </c>
      <c r="B33" s="5" t="s">
        <v>252</v>
      </c>
      <c r="C33" s="5"/>
      <c r="D33" s="99"/>
      <c r="E33" s="99"/>
      <c r="F33" s="99"/>
      <c r="G33" s="99"/>
      <c r="H33" s="99"/>
      <c r="I33" s="99">
        <v>82039</v>
      </c>
      <c r="J33" s="99"/>
      <c r="K33" s="285"/>
      <c r="L33" s="99"/>
      <c r="M33" s="99">
        <v>90881</v>
      </c>
      <c r="N33" s="99"/>
      <c r="O33" s="99"/>
      <c r="P33" s="99">
        <v>7235</v>
      </c>
      <c r="Q33" s="99">
        <v>76495</v>
      </c>
      <c r="R33" s="99">
        <v>21694</v>
      </c>
      <c r="S33" s="99"/>
      <c r="T33" s="99"/>
      <c r="U33" s="285"/>
      <c r="V33" s="99"/>
      <c r="W33" s="99"/>
      <c r="X33" s="99"/>
      <c r="Y33" s="99"/>
      <c r="Z33" s="99"/>
      <c r="AA33" s="99"/>
      <c r="AB33" s="99"/>
      <c r="AC33" s="99">
        <v>21694</v>
      </c>
      <c r="AD33" s="99"/>
      <c r="AE33" s="99"/>
      <c r="AF33" s="99"/>
      <c r="AG33" s="99"/>
      <c r="AH33" s="99"/>
      <c r="AI33" s="99"/>
      <c r="AJ33" s="99">
        <f t="shared" si="0"/>
        <v>300038</v>
      </c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ht="15.75">
      <c r="A34" s="156" t="s">
        <v>731</v>
      </c>
      <c r="B34" s="151" t="s">
        <v>252</v>
      </c>
      <c r="C34" s="5"/>
      <c r="D34" s="99">
        <f>SUM(D27:D33)</f>
        <v>1307039</v>
      </c>
      <c r="E34" s="99">
        <f aca="true" t="shared" si="4" ref="E34:AI34">SUM(E27:E33)</f>
        <v>0</v>
      </c>
      <c r="F34" s="99">
        <f t="shared" si="4"/>
        <v>0</v>
      </c>
      <c r="G34" s="99">
        <f t="shared" si="4"/>
        <v>0</v>
      </c>
      <c r="H34" s="99">
        <f t="shared" si="4"/>
        <v>0</v>
      </c>
      <c r="I34" s="99">
        <f t="shared" si="4"/>
        <v>661969</v>
      </c>
      <c r="J34" s="99">
        <f t="shared" si="4"/>
        <v>0</v>
      </c>
      <c r="K34" s="285">
        <f t="shared" si="4"/>
        <v>0</v>
      </c>
      <c r="L34" s="99">
        <f t="shared" si="4"/>
        <v>0</v>
      </c>
      <c r="M34" s="99">
        <f t="shared" si="4"/>
        <v>2075825</v>
      </c>
      <c r="N34" s="99">
        <f t="shared" si="4"/>
        <v>0</v>
      </c>
      <c r="O34" s="99"/>
      <c r="P34" s="99">
        <f t="shared" si="4"/>
        <v>213696</v>
      </c>
      <c r="Q34" s="99">
        <f t="shared" si="4"/>
        <v>1166302</v>
      </c>
      <c r="R34" s="99">
        <f t="shared" si="4"/>
        <v>468164</v>
      </c>
      <c r="S34" s="99">
        <f t="shared" si="4"/>
        <v>0</v>
      </c>
      <c r="T34" s="99">
        <f t="shared" si="4"/>
        <v>0</v>
      </c>
      <c r="U34" s="285">
        <f t="shared" si="4"/>
        <v>0</v>
      </c>
      <c r="V34" s="99">
        <f t="shared" si="4"/>
        <v>0</v>
      </c>
      <c r="W34" s="99">
        <f t="shared" si="4"/>
        <v>0</v>
      </c>
      <c r="X34" s="99">
        <f t="shared" si="4"/>
        <v>0</v>
      </c>
      <c r="Y34" s="99">
        <f t="shared" si="4"/>
        <v>0</v>
      </c>
      <c r="Z34" s="99">
        <f t="shared" si="4"/>
        <v>0</v>
      </c>
      <c r="AA34" s="99">
        <f t="shared" si="4"/>
        <v>0</v>
      </c>
      <c r="AB34" s="99">
        <f t="shared" si="4"/>
        <v>0</v>
      </c>
      <c r="AC34" s="99">
        <f t="shared" si="4"/>
        <v>653990</v>
      </c>
      <c r="AD34" s="99">
        <f t="shared" si="4"/>
        <v>0</v>
      </c>
      <c r="AE34" s="99">
        <f t="shared" si="4"/>
        <v>0</v>
      </c>
      <c r="AF34" s="99">
        <f t="shared" si="4"/>
        <v>0</v>
      </c>
      <c r="AG34" s="99">
        <f t="shared" si="4"/>
        <v>0</v>
      </c>
      <c r="AH34" s="99">
        <f t="shared" si="4"/>
        <v>0</v>
      </c>
      <c r="AI34" s="99">
        <f t="shared" si="4"/>
        <v>0</v>
      </c>
      <c r="AJ34" s="99">
        <f t="shared" si="0"/>
        <v>6546985</v>
      </c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ht="15">
      <c r="A35" s="4" t="s">
        <v>253</v>
      </c>
      <c r="B35" s="5" t="s">
        <v>254</v>
      </c>
      <c r="C35" s="5"/>
      <c r="D35" s="99">
        <v>119929</v>
      </c>
      <c r="E35" s="99"/>
      <c r="F35" s="99"/>
      <c r="G35" s="99"/>
      <c r="H35" s="99"/>
      <c r="I35" s="99"/>
      <c r="J35" s="99"/>
      <c r="K35" s="285"/>
      <c r="L35" s="99"/>
      <c r="M35" s="99"/>
      <c r="N35" s="99"/>
      <c r="O35" s="99"/>
      <c r="P35" s="99"/>
      <c r="Q35" s="99">
        <v>11090</v>
      </c>
      <c r="R35" s="99">
        <v>205765</v>
      </c>
      <c r="S35" s="99"/>
      <c r="T35" s="99"/>
      <c r="U35" s="285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>
        <f t="shared" si="0"/>
        <v>336784</v>
      </c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ht="15">
      <c r="A36" s="4" t="s">
        <v>255</v>
      </c>
      <c r="B36" s="5" t="s">
        <v>256</v>
      </c>
      <c r="C36" s="5"/>
      <c r="D36" s="99">
        <v>209197</v>
      </c>
      <c r="E36" s="99">
        <v>166400</v>
      </c>
      <c r="F36" s="99"/>
      <c r="G36" s="99"/>
      <c r="H36" s="99"/>
      <c r="I36" s="99">
        <v>331859</v>
      </c>
      <c r="J36" s="99">
        <v>219619</v>
      </c>
      <c r="K36" s="285">
        <v>401177</v>
      </c>
      <c r="L36" s="99">
        <v>159300</v>
      </c>
      <c r="M36" s="99">
        <v>5427948</v>
      </c>
      <c r="N36" s="99">
        <v>3000</v>
      </c>
      <c r="O36" s="99"/>
      <c r="P36" s="99">
        <v>307819</v>
      </c>
      <c r="Q36" s="99">
        <v>1524547</v>
      </c>
      <c r="R36" s="99">
        <v>213344</v>
      </c>
      <c r="S36" s="99">
        <v>2040022</v>
      </c>
      <c r="T36" s="99">
        <v>240449</v>
      </c>
      <c r="U36" s="285"/>
      <c r="V36" s="99"/>
      <c r="W36" s="99"/>
      <c r="X36" s="99"/>
      <c r="Y36" s="99"/>
      <c r="Z36" s="99"/>
      <c r="AA36" s="99"/>
      <c r="AB36" s="99"/>
      <c r="AC36" s="99">
        <v>1135848</v>
      </c>
      <c r="AD36" s="99"/>
      <c r="AE36" s="99"/>
      <c r="AF36" s="99"/>
      <c r="AG36" s="99"/>
      <c r="AH36" s="99"/>
      <c r="AI36" s="99"/>
      <c r="AJ36" s="99">
        <f t="shared" si="0"/>
        <v>12380529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ht="15">
      <c r="A37" s="4" t="s">
        <v>257</v>
      </c>
      <c r="B37" s="5" t="s">
        <v>258</v>
      </c>
      <c r="C37" s="5"/>
      <c r="D37" s="99">
        <v>0</v>
      </c>
      <c r="E37" s="99"/>
      <c r="F37" s="99"/>
      <c r="G37" s="99"/>
      <c r="H37" s="99"/>
      <c r="I37" s="99"/>
      <c r="J37" s="99"/>
      <c r="K37" s="285"/>
      <c r="L37" s="99"/>
      <c r="M37" s="99"/>
      <c r="N37" s="99"/>
      <c r="O37" s="99"/>
      <c r="P37" s="99"/>
      <c r="Q37" s="99"/>
      <c r="R37" s="99"/>
      <c r="S37" s="99"/>
      <c r="T37" s="99"/>
      <c r="U37" s="285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>
        <f t="shared" si="0"/>
        <v>0</v>
      </c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ht="15">
      <c r="A38" s="6" t="s">
        <v>522</v>
      </c>
      <c r="B38" s="7" t="s">
        <v>259</v>
      </c>
      <c r="C38" s="7"/>
      <c r="D38" s="99">
        <f>SUM(D35:D37)</f>
        <v>329126</v>
      </c>
      <c r="E38" s="99">
        <f aca="true" t="shared" si="5" ref="E38:AI38">SUM(E35:E37)</f>
        <v>166400</v>
      </c>
      <c r="F38" s="99">
        <f t="shared" si="5"/>
        <v>0</v>
      </c>
      <c r="G38" s="99">
        <f t="shared" si="5"/>
        <v>0</v>
      </c>
      <c r="H38" s="99">
        <f t="shared" si="5"/>
        <v>0</v>
      </c>
      <c r="I38" s="99">
        <f t="shared" si="5"/>
        <v>331859</v>
      </c>
      <c r="J38" s="99">
        <f t="shared" si="5"/>
        <v>219619</v>
      </c>
      <c r="K38" s="285">
        <f t="shared" si="5"/>
        <v>401177</v>
      </c>
      <c r="L38" s="99">
        <f t="shared" si="5"/>
        <v>159300</v>
      </c>
      <c r="M38" s="99">
        <f t="shared" si="5"/>
        <v>5427948</v>
      </c>
      <c r="N38" s="99">
        <f t="shared" si="5"/>
        <v>3000</v>
      </c>
      <c r="O38" s="99"/>
      <c r="P38" s="99">
        <f t="shared" si="5"/>
        <v>307819</v>
      </c>
      <c r="Q38" s="99">
        <f t="shared" si="5"/>
        <v>1535637</v>
      </c>
      <c r="R38" s="99">
        <f t="shared" si="5"/>
        <v>419109</v>
      </c>
      <c r="S38" s="99">
        <f t="shared" si="5"/>
        <v>2040022</v>
      </c>
      <c r="T38" s="99">
        <f t="shared" si="5"/>
        <v>240449</v>
      </c>
      <c r="U38" s="285">
        <f t="shared" si="5"/>
        <v>0</v>
      </c>
      <c r="V38" s="99">
        <f t="shared" si="5"/>
        <v>0</v>
      </c>
      <c r="W38" s="99">
        <f t="shared" si="5"/>
        <v>0</v>
      </c>
      <c r="X38" s="99">
        <f t="shared" si="5"/>
        <v>0</v>
      </c>
      <c r="Y38" s="99">
        <f t="shared" si="5"/>
        <v>0</v>
      </c>
      <c r="Z38" s="99">
        <f t="shared" si="5"/>
        <v>0</v>
      </c>
      <c r="AA38" s="99">
        <f t="shared" si="5"/>
        <v>0</v>
      </c>
      <c r="AB38" s="99">
        <f t="shared" si="5"/>
        <v>0</v>
      </c>
      <c r="AC38" s="99">
        <f t="shared" si="5"/>
        <v>1135848</v>
      </c>
      <c r="AD38" s="99">
        <f t="shared" si="5"/>
        <v>0</v>
      </c>
      <c r="AE38" s="99">
        <f t="shared" si="5"/>
        <v>0</v>
      </c>
      <c r="AF38" s="99">
        <f t="shared" si="5"/>
        <v>0</v>
      </c>
      <c r="AG38" s="99">
        <f t="shared" si="5"/>
        <v>0</v>
      </c>
      <c r="AH38" s="99">
        <f t="shared" si="5"/>
        <v>0</v>
      </c>
      <c r="AI38" s="99">
        <f t="shared" si="5"/>
        <v>0</v>
      </c>
      <c r="AJ38" s="99">
        <f t="shared" si="0"/>
        <v>12717313</v>
      </c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ht="15">
      <c r="A39" s="4" t="s">
        <v>260</v>
      </c>
      <c r="B39" s="5" t="s">
        <v>261</v>
      </c>
      <c r="C39" s="5"/>
      <c r="D39" s="99">
        <v>989202</v>
      </c>
      <c r="E39" s="99"/>
      <c r="F39" s="99"/>
      <c r="G39" s="99"/>
      <c r="H39" s="99"/>
      <c r="I39" s="99"/>
      <c r="J39" s="99"/>
      <c r="K39" s="285"/>
      <c r="L39" s="99"/>
      <c r="M39" s="99"/>
      <c r="N39" s="99">
        <v>32182</v>
      </c>
      <c r="O39" s="99"/>
      <c r="P39" s="99">
        <v>46200</v>
      </c>
      <c r="Q39" s="99">
        <v>67000</v>
      </c>
      <c r="R39" s="99">
        <v>112361</v>
      </c>
      <c r="S39" s="99"/>
      <c r="T39" s="99"/>
      <c r="U39" s="285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>
        <f t="shared" si="0"/>
        <v>1246945</v>
      </c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ht="15">
      <c r="A40" s="4" t="s">
        <v>262</v>
      </c>
      <c r="B40" s="5" t="s">
        <v>263</v>
      </c>
      <c r="C40" s="5"/>
      <c r="D40" s="99">
        <v>3042945</v>
      </c>
      <c r="E40" s="99"/>
      <c r="F40" s="99"/>
      <c r="G40" s="99"/>
      <c r="H40" s="99"/>
      <c r="I40" s="99"/>
      <c r="J40" s="99"/>
      <c r="K40" s="285"/>
      <c r="L40" s="99"/>
      <c r="M40" s="99"/>
      <c r="N40" s="99">
        <v>2242</v>
      </c>
      <c r="O40" s="99"/>
      <c r="P40" s="99"/>
      <c r="Q40" s="99"/>
      <c r="R40" s="99"/>
      <c r="S40" s="99"/>
      <c r="T40" s="99"/>
      <c r="U40" s="285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>
        <f t="shared" si="0"/>
        <v>3045187</v>
      </c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ht="15">
      <c r="A41" s="6" t="s">
        <v>732</v>
      </c>
      <c r="B41" s="7" t="s">
        <v>264</v>
      </c>
      <c r="C41" s="7"/>
      <c r="D41" s="99">
        <f>SUM(D39:D40)</f>
        <v>4032147</v>
      </c>
      <c r="E41" s="99">
        <f aca="true" t="shared" si="6" ref="E41:AI41">SUM(E39:E40)</f>
        <v>0</v>
      </c>
      <c r="F41" s="99">
        <f t="shared" si="6"/>
        <v>0</v>
      </c>
      <c r="G41" s="99">
        <f t="shared" si="6"/>
        <v>0</v>
      </c>
      <c r="H41" s="99">
        <f t="shared" si="6"/>
        <v>0</v>
      </c>
      <c r="I41" s="99">
        <f t="shared" si="6"/>
        <v>0</v>
      </c>
      <c r="J41" s="99">
        <f t="shared" si="6"/>
        <v>0</v>
      </c>
      <c r="K41" s="285">
        <f t="shared" si="6"/>
        <v>0</v>
      </c>
      <c r="L41" s="99">
        <f t="shared" si="6"/>
        <v>0</v>
      </c>
      <c r="M41" s="99">
        <f t="shared" si="6"/>
        <v>0</v>
      </c>
      <c r="N41" s="99">
        <f t="shared" si="6"/>
        <v>34424</v>
      </c>
      <c r="O41" s="99"/>
      <c r="P41" s="99">
        <f t="shared" si="6"/>
        <v>46200</v>
      </c>
      <c r="Q41" s="99">
        <f t="shared" si="6"/>
        <v>67000</v>
      </c>
      <c r="R41" s="99">
        <f t="shared" si="6"/>
        <v>112361</v>
      </c>
      <c r="S41" s="99">
        <f t="shared" si="6"/>
        <v>0</v>
      </c>
      <c r="T41" s="99">
        <f t="shared" si="6"/>
        <v>0</v>
      </c>
      <c r="U41" s="285">
        <f t="shared" si="6"/>
        <v>0</v>
      </c>
      <c r="V41" s="99">
        <f t="shared" si="6"/>
        <v>0</v>
      </c>
      <c r="W41" s="99">
        <f t="shared" si="6"/>
        <v>0</v>
      </c>
      <c r="X41" s="99">
        <f t="shared" si="6"/>
        <v>0</v>
      </c>
      <c r="Y41" s="99">
        <f t="shared" si="6"/>
        <v>0</v>
      </c>
      <c r="Z41" s="99">
        <f t="shared" si="6"/>
        <v>0</v>
      </c>
      <c r="AA41" s="99">
        <f t="shared" si="6"/>
        <v>0</v>
      </c>
      <c r="AB41" s="99">
        <f t="shared" si="6"/>
        <v>0</v>
      </c>
      <c r="AC41" s="99">
        <f t="shared" si="6"/>
        <v>0</v>
      </c>
      <c r="AD41" s="99">
        <f t="shared" si="6"/>
        <v>0</v>
      </c>
      <c r="AE41" s="99">
        <f t="shared" si="6"/>
        <v>0</v>
      </c>
      <c r="AF41" s="99">
        <f t="shared" si="6"/>
        <v>0</v>
      </c>
      <c r="AG41" s="99">
        <f t="shared" si="6"/>
        <v>0</v>
      </c>
      <c r="AH41" s="99">
        <f t="shared" si="6"/>
        <v>0</v>
      </c>
      <c r="AI41" s="99">
        <f t="shared" si="6"/>
        <v>0</v>
      </c>
      <c r="AJ41" s="99">
        <f t="shared" si="0"/>
        <v>4292132</v>
      </c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ht="15">
      <c r="A42" s="4" t="s">
        <v>265</v>
      </c>
      <c r="B42" s="5" t="s">
        <v>266</v>
      </c>
      <c r="C42" s="5"/>
      <c r="D42" s="99">
        <v>2167073</v>
      </c>
      <c r="E42" s="99">
        <v>31429</v>
      </c>
      <c r="F42" s="99"/>
      <c r="G42" s="99"/>
      <c r="H42" s="99"/>
      <c r="I42" s="99"/>
      <c r="J42" s="99"/>
      <c r="K42" s="285"/>
      <c r="L42" s="99">
        <v>3469539</v>
      </c>
      <c r="M42" s="99">
        <v>812860</v>
      </c>
      <c r="N42" s="99">
        <v>19427</v>
      </c>
      <c r="O42" s="99"/>
      <c r="P42" s="99">
        <v>599654</v>
      </c>
      <c r="Q42" s="99">
        <v>1490213</v>
      </c>
      <c r="R42" s="99">
        <v>587045</v>
      </c>
      <c r="S42" s="99"/>
      <c r="T42" s="99"/>
      <c r="U42" s="285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>
        <f t="shared" si="0"/>
        <v>9177240</v>
      </c>
      <c r="AK42" s="98"/>
      <c r="AL42" s="98"/>
      <c r="AM42" s="98"/>
      <c r="AN42" s="98"/>
      <c r="AO42" s="98"/>
      <c r="AP42" s="98"/>
      <c r="AQ42" s="98"/>
      <c r="AR42" s="98"/>
      <c r="AS42" s="98"/>
      <c r="AT42" s="98"/>
    </row>
    <row r="43" spans="1:46" ht="15">
      <c r="A43" s="4" t="s">
        <v>267</v>
      </c>
      <c r="B43" s="5" t="s">
        <v>268</v>
      </c>
      <c r="C43" s="5"/>
      <c r="D43" s="99"/>
      <c r="E43" s="99"/>
      <c r="F43" s="99"/>
      <c r="G43" s="99"/>
      <c r="H43" s="99"/>
      <c r="I43" s="99"/>
      <c r="J43" s="99"/>
      <c r="K43" s="285"/>
      <c r="L43" s="99"/>
      <c r="M43" s="99"/>
      <c r="N43" s="99"/>
      <c r="O43" s="99"/>
      <c r="P43" s="99"/>
      <c r="Q43" s="99"/>
      <c r="R43" s="99"/>
      <c r="S43" s="99"/>
      <c r="T43" s="99"/>
      <c r="U43" s="285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>
        <f t="shared" si="0"/>
        <v>0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</row>
    <row r="44" spans="1:46" ht="15">
      <c r="A44" s="4" t="s">
        <v>733</v>
      </c>
      <c r="B44" s="5" t="s">
        <v>269</v>
      </c>
      <c r="C44" s="5"/>
      <c r="D44" s="99"/>
      <c r="E44" s="99"/>
      <c r="F44" s="99"/>
      <c r="G44" s="99"/>
      <c r="H44" s="99"/>
      <c r="I44" s="99"/>
      <c r="J44" s="99"/>
      <c r="K44" s="285"/>
      <c r="L44" s="99"/>
      <c r="M44" s="99">
        <v>0</v>
      </c>
      <c r="N44" s="99"/>
      <c r="O44" s="99"/>
      <c r="P44" s="99"/>
      <c r="Q44" s="99">
        <v>0</v>
      </c>
      <c r="R44" s="99"/>
      <c r="S44" s="99">
        <v>535000</v>
      </c>
      <c r="T44" s="99"/>
      <c r="U44" s="285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>
        <f t="shared" si="0"/>
        <v>535000</v>
      </c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ht="15">
      <c r="A45" s="155" t="s">
        <v>734</v>
      </c>
      <c r="B45" s="152" t="s">
        <v>269</v>
      </c>
      <c r="C45" s="5"/>
      <c r="D45" s="99"/>
      <c r="E45" s="99"/>
      <c r="F45" s="99"/>
      <c r="G45" s="99"/>
      <c r="H45" s="99"/>
      <c r="I45" s="99"/>
      <c r="J45" s="99"/>
      <c r="K45" s="285"/>
      <c r="L45" s="99"/>
      <c r="M45" s="99"/>
      <c r="N45" s="99"/>
      <c r="O45" s="99"/>
      <c r="P45" s="99"/>
      <c r="Q45" s="99"/>
      <c r="R45" s="99"/>
      <c r="S45" s="99"/>
      <c r="T45" s="99"/>
      <c r="U45" s="285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>
        <f t="shared" si="0"/>
        <v>0</v>
      </c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ht="15">
      <c r="A46" s="4" t="s">
        <v>270</v>
      </c>
      <c r="B46" s="5" t="s">
        <v>271</v>
      </c>
      <c r="C46" s="5"/>
      <c r="D46" s="99">
        <v>309275</v>
      </c>
      <c r="E46" s="99">
        <v>52000</v>
      </c>
      <c r="F46" s="99"/>
      <c r="G46" s="99"/>
      <c r="H46" s="99"/>
      <c r="I46" s="99"/>
      <c r="J46" s="99"/>
      <c r="K46" s="285"/>
      <c r="L46" s="99"/>
      <c r="M46" s="99">
        <v>1425097</v>
      </c>
      <c r="N46" s="99"/>
      <c r="O46" s="99"/>
      <c r="P46" s="99">
        <v>614000</v>
      </c>
      <c r="Q46" s="99">
        <v>486100</v>
      </c>
      <c r="R46" s="99">
        <v>680181</v>
      </c>
      <c r="S46" s="99"/>
      <c r="T46" s="99"/>
      <c r="U46" s="285"/>
      <c r="V46" s="99"/>
      <c r="W46" s="99"/>
      <c r="X46" s="99"/>
      <c r="Y46" s="99"/>
      <c r="Z46" s="99"/>
      <c r="AA46" s="99"/>
      <c r="AB46" s="99"/>
      <c r="AC46" s="99">
        <v>1412957</v>
      </c>
      <c r="AD46" s="99"/>
      <c r="AE46" s="99"/>
      <c r="AF46" s="99"/>
      <c r="AG46" s="99"/>
      <c r="AH46" s="99"/>
      <c r="AI46" s="99"/>
      <c r="AJ46" s="99">
        <f t="shared" si="0"/>
        <v>4979610</v>
      </c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ht="15">
      <c r="A47" s="8" t="s">
        <v>735</v>
      </c>
      <c r="B47" s="5" t="s">
        <v>272</v>
      </c>
      <c r="C47" s="5"/>
      <c r="D47" s="99"/>
      <c r="E47" s="99"/>
      <c r="F47" s="99"/>
      <c r="G47" s="99"/>
      <c r="H47" s="99"/>
      <c r="I47" s="99"/>
      <c r="J47" s="99"/>
      <c r="K47" s="285"/>
      <c r="L47" s="99"/>
      <c r="M47" s="99"/>
      <c r="N47" s="99"/>
      <c r="O47" s="99"/>
      <c r="P47" s="99"/>
      <c r="Q47" s="99"/>
      <c r="R47" s="99"/>
      <c r="S47" s="99"/>
      <c r="T47" s="99"/>
      <c r="U47" s="285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>
        <f t="shared" si="0"/>
        <v>0</v>
      </c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ht="15">
      <c r="A48" s="155" t="s">
        <v>693</v>
      </c>
      <c r="B48" s="152" t="s">
        <v>272</v>
      </c>
      <c r="C48" s="5"/>
      <c r="D48" s="99"/>
      <c r="E48" s="99"/>
      <c r="F48" s="99"/>
      <c r="G48" s="99"/>
      <c r="H48" s="99"/>
      <c r="I48" s="99"/>
      <c r="J48" s="99"/>
      <c r="K48" s="285"/>
      <c r="L48" s="99"/>
      <c r="M48" s="99"/>
      <c r="N48" s="99"/>
      <c r="O48" s="99"/>
      <c r="P48" s="99"/>
      <c r="Q48" s="99"/>
      <c r="R48" s="99"/>
      <c r="S48" s="99"/>
      <c r="T48" s="99"/>
      <c r="U48" s="285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>
        <f t="shared" si="0"/>
        <v>0</v>
      </c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ht="15">
      <c r="A49" s="4" t="s">
        <v>273</v>
      </c>
      <c r="B49" s="5" t="s">
        <v>274</v>
      </c>
      <c r="C49" s="5"/>
      <c r="D49" s="99">
        <v>875000</v>
      </c>
      <c r="E49" s="99"/>
      <c r="F49" s="99"/>
      <c r="G49" s="99"/>
      <c r="H49" s="99"/>
      <c r="I49" s="99"/>
      <c r="J49" s="99"/>
      <c r="K49" s="285"/>
      <c r="L49" s="99"/>
      <c r="M49" s="99"/>
      <c r="N49" s="99"/>
      <c r="O49" s="99"/>
      <c r="P49" s="99"/>
      <c r="Q49" s="99"/>
      <c r="R49" s="99"/>
      <c r="S49" s="99"/>
      <c r="T49" s="99"/>
      <c r="U49" s="285"/>
      <c r="V49" s="99"/>
      <c r="W49" s="99"/>
      <c r="X49" s="99"/>
      <c r="Y49" s="99"/>
      <c r="Z49" s="99"/>
      <c r="AA49" s="99"/>
      <c r="AB49" s="99"/>
      <c r="AC49" s="99">
        <v>29000</v>
      </c>
      <c r="AD49" s="99"/>
      <c r="AE49" s="99"/>
      <c r="AF49" s="99"/>
      <c r="AG49" s="99"/>
      <c r="AH49" s="99"/>
      <c r="AI49" s="99"/>
      <c r="AJ49" s="99">
        <f t="shared" si="0"/>
        <v>904000</v>
      </c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ht="15">
      <c r="A50" s="4" t="s">
        <v>736</v>
      </c>
      <c r="B50" s="5" t="s">
        <v>275</v>
      </c>
      <c r="C50" s="5"/>
      <c r="D50" s="99">
        <v>2192762</v>
      </c>
      <c r="E50" s="99">
        <v>284098</v>
      </c>
      <c r="F50" s="99"/>
      <c r="G50" s="99"/>
      <c r="H50" s="99"/>
      <c r="I50" s="99"/>
      <c r="J50" s="99">
        <v>463750</v>
      </c>
      <c r="K50" s="285">
        <v>16000</v>
      </c>
      <c r="L50" s="99">
        <v>0</v>
      </c>
      <c r="M50" s="99">
        <v>3904427</v>
      </c>
      <c r="N50" s="99">
        <v>0</v>
      </c>
      <c r="O50" s="99"/>
      <c r="P50" s="99">
        <v>937089</v>
      </c>
      <c r="Q50" s="99">
        <v>5190483</v>
      </c>
      <c r="R50" s="99">
        <v>6128</v>
      </c>
      <c r="S50" s="99">
        <v>5864964</v>
      </c>
      <c r="T50" s="99">
        <v>1690696</v>
      </c>
      <c r="U50" s="285"/>
      <c r="V50" s="99"/>
      <c r="W50" s="99"/>
      <c r="X50" s="99"/>
      <c r="Y50" s="99"/>
      <c r="Z50" s="99"/>
      <c r="AA50" s="99"/>
      <c r="AB50" s="99"/>
      <c r="AC50" s="99">
        <v>143037</v>
      </c>
      <c r="AD50" s="99"/>
      <c r="AE50" s="99"/>
      <c r="AF50" s="99"/>
      <c r="AG50" s="99"/>
      <c r="AH50" s="99"/>
      <c r="AI50" s="99"/>
      <c r="AJ50" s="99">
        <f t="shared" si="0"/>
        <v>20693434</v>
      </c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ht="15">
      <c r="A51" s="155" t="s">
        <v>737</v>
      </c>
      <c r="B51" s="152" t="s">
        <v>275</v>
      </c>
      <c r="C51" s="5"/>
      <c r="D51" s="99"/>
      <c r="E51" s="99"/>
      <c r="F51" s="99"/>
      <c r="G51" s="99"/>
      <c r="H51" s="99"/>
      <c r="I51" s="99"/>
      <c r="J51" s="99"/>
      <c r="K51" s="285"/>
      <c r="L51" s="99"/>
      <c r="M51" s="99"/>
      <c r="N51" s="99"/>
      <c r="O51" s="99"/>
      <c r="P51" s="99"/>
      <c r="Q51" s="99"/>
      <c r="R51" s="99"/>
      <c r="S51" s="99"/>
      <c r="T51" s="99"/>
      <c r="U51" s="285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>
        <f t="shared" si="0"/>
        <v>0</v>
      </c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ht="15">
      <c r="A52" s="6" t="s">
        <v>523</v>
      </c>
      <c r="B52" s="7" t="s">
        <v>276</v>
      </c>
      <c r="C52" s="7"/>
      <c r="D52" s="99">
        <f>SUM(D42+D43+D44+D46+D47+D49+D50)</f>
        <v>5544110</v>
      </c>
      <c r="E52" s="99">
        <f aca="true" t="shared" si="7" ref="E52:AI52">SUM(E42+E43+E44+E46+E47+E49+E50)</f>
        <v>367527</v>
      </c>
      <c r="F52" s="99">
        <f t="shared" si="7"/>
        <v>0</v>
      </c>
      <c r="G52" s="99">
        <f t="shared" si="7"/>
        <v>0</v>
      </c>
      <c r="H52" s="99">
        <f t="shared" si="7"/>
        <v>0</v>
      </c>
      <c r="I52" s="99">
        <f t="shared" si="7"/>
        <v>0</v>
      </c>
      <c r="J52" s="99">
        <f t="shared" si="7"/>
        <v>463750</v>
      </c>
      <c r="K52" s="285">
        <f t="shared" si="7"/>
        <v>16000</v>
      </c>
      <c r="L52" s="99">
        <f t="shared" si="7"/>
        <v>3469539</v>
      </c>
      <c r="M52" s="99">
        <f t="shared" si="7"/>
        <v>6142384</v>
      </c>
      <c r="N52" s="99">
        <f t="shared" si="7"/>
        <v>19427</v>
      </c>
      <c r="O52" s="99"/>
      <c r="P52" s="99">
        <f t="shared" si="7"/>
        <v>2150743</v>
      </c>
      <c r="Q52" s="99">
        <f>SUM(Q42+Q43+Q44+Q46+Q47+Q49+Q50)</f>
        <v>7166796</v>
      </c>
      <c r="R52" s="99">
        <f t="shared" si="7"/>
        <v>1273354</v>
      </c>
      <c r="S52" s="99">
        <f t="shared" si="7"/>
        <v>6399964</v>
      </c>
      <c r="T52" s="99">
        <f t="shared" si="7"/>
        <v>1690696</v>
      </c>
      <c r="U52" s="285">
        <f t="shared" si="7"/>
        <v>0</v>
      </c>
      <c r="V52" s="99">
        <f t="shared" si="7"/>
        <v>0</v>
      </c>
      <c r="W52" s="99">
        <f t="shared" si="7"/>
        <v>0</v>
      </c>
      <c r="X52" s="99">
        <f t="shared" si="7"/>
        <v>0</v>
      </c>
      <c r="Y52" s="99">
        <f t="shared" si="7"/>
        <v>0</v>
      </c>
      <c r="Z52" s="99">
        <f t="shared" si="7"/>
        <v>0</v>
      </c>
      <c r="AA52" s="99">
        <f t="shared" si="7"/>
        <v>0</v>
      </c>
      <c r="AB52" s="99">
        <f t="shared" si="7"/>
        <v>0</v>
      </c>
      <c r="AC52" s="99">
        <f t="shared" si="7"/>
        <v>1584994</v>
      </c>
      <c r="AD52" s="99">
        <f t="shared" si="7"/>
        <v>0</v>
      </c>
      <c r="AE52" s="99">
        <f t="shared" si="7"/>
        <v>0</v>
      </c>
      <c r="AF52" s="99">
        <f t="shared" si="7"/>
        <v>0</v>
      </c>
      <c r="AG52" s="99">
        <f t="shared" si="7"/>
        <v>0</v>
      </c>
      <c r="AH52" s="99">
        <f t="shared" si="7"/>
        <v>0</v>
      </c>
      <c r="AI52" s="99">
        <f t="shared" si="7"/>
        <v>0</v>
      </c>
      <c r="AJ52" s="99">
        <f t="shared" si="0"/>
        <v>36289284</v>
      </c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ht="15">
      <c r="A53" s="4" t="s">
        <v>277</v>
      </c>
      <c r="B53" s="5" t="s">
        <v>278</v>
      </c>
      <c r="C53" s="5"/>
      <c r="D53" s="99"/>
      <c r="E53" s="99"/>
      <c r="F53" s="99"/>
      <c r="G53" s="99"/>
      <c r="H53" s="99"/>
      <c r="I53" s="99"/>
      <c r="J53" s="99"/>
      <c r="K53" s="285"/>
      <c r="L53" s="99"/>
      <c r="M53" s="99"/>
      <c r="N53" s="99"/>
      <c r="O53" s="99"/>
      <c r="P53" s="99"/>
      <c r="Q53" s="99"/>
      <c r="R53" s="99"/>
      <c r="S53" s="99"/>
      <c r="T53" s="99"/>
      <c r="U53" s="285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>
        <f t="shared" si="0"/>
        <v>0</v>
      </c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ht="15">
      <c r="A54" s="4" t="s">
        <v>279</v>
      </c>
      <c r="B54" s="5" t="s">
        <v>280</v>
      </c>
      <c r="C54" s="5"/>
      <c r="D54" s="99">
        <v>1198250</v>
      </c>
      <c r="E54" s="99"/>
      <c r="F54" s="99"/>
      <c r="G54" s="99"/>
      <c r="H54" s="99"/>
      <c r="I54" s="99"/>
      <c r="J54" s="99"/>
      <c r="K54" s="285"/>
      <c r="L54" s="99"/>
      <c r="M54" s="99"/>
      <c r="N54" s="99"/>
      <c r="O54" s="99"/>
      <c r="P54" s="99"/>
      <c r="Q54" s="99"/>
      <c r="R54" s="99"/>
      <c r="S54" s="99"/>
      <c r="T54" s="99"/>
      <c r="U54" s="285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>
        <f t="shared" si="0"/>
        <v>1198250</v>
      </c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ht="15">
      <c r="A55" s="6" t="s">
        <v>524</v>
      </c>
      <c r="B55" s="7" t="s">
        <v>281</v>
      </c>
      <c r="C55" s="7"/>
      <c r="D55" s="99">
        <f>SUM(D53:D54)</f>
        <v>1198250</v>
      </c>
      <c r="E55" s="99">
        <f aca="true" t="shared" si="8" ref="E55:AD55">SUM(E53:E54)</f>
        <v>0</v>
      </c>
      <c r="F55" s="99">
        <f t="shared" si="8"/>
        <v>0</v>
      </c>
      <c r="G55" s="99">
        <f t="shared" si="8"/>
        <v>0</v>
      </c>
      <c r="H55" s="99">
        <f t="shared" si="8"/>
        <v>0</v>
      </c>
      <c r="I55" s="99">
        <f t="shared" si="8"/>
        <v>0</v>
      </c>
      <c r="J55" s="99">
        <f t="shared" si="8"/>
        <v>0</v>
      </c>
      <c r="K55" s="285">
        <f t="shared" si="8"/>
        <v>0</v>
      </c>
      <c r="L55" s="99">
        <f t="shared" si="8"/>
        <v>0</v>
      </c>
      <c r="M55" s="99">
        <f t="shared" si="8"/>
        <v>0</v>
      </c>
      <c r="N55" s="99">
        <f t="shared" si="8"/>
        <v>0</v>
      </c>
      <c r="O55" s="99"/>
      <c r="P55" s="99">
        <f t="shared" si="8"/>
        <v>0</v>
      </c>
      <c r="Q55" s="99">
        <f t="shared" si="8"/>
        <v>0</v>
      </c>
      <c r="R55" s="99">
        <f t="shared" si="8"/>
        <v>0</v>
      </c>
      <c r="S55" s="99">
        <f t="shared" si="8"/>
        <v>0</v>
      </c>
      <c r="T55" s="99">
        <f t="shared" si="8"/>
        <v>0</v>
      </c>
      <c r="U55" s="285">
        <f t="shared" si="8"/>
        <v>0</v>
      </c>
      <c r="V55" s="99">
        <f t="shared" si="8"/>
        <v>0</v>
      </c>
      <c r="W55" s="99">
        <f t="shared" si="8"/>
        <v>0</v>
      </c>
      <c r="X55" s="99">
        <f t="shared" si="8"/>
        <v>0</v>
      </c>
      <c r="Y55" s="99">
        <f t="shared" si="8"/>
        <v>0</v>
      </c>
      <c r="Z55" s="99">
        <f t="shared" si="8"/>
        <v>0</v>
      </c>
      <c r="AA55" s="99">
        <f t="shared" si="8"/>
        <v>0</v>
      </c>
      <c r="AB55" s="99">
        <f t="shared" si="8"/>
        <v>0</v>
      </c>
      <c r="AC55" s="99">
        <f t="shared" si="8"/>
        <v>0</v>
      </c>
      <c r="AD55" s="99">
        <f t="shared" si="8"/>
        <v>0</v>
      </c>
      <c r="AE55" s="99"/>
      <c r="AF55" s="99"/>
      <c r="AG55" s="99"/>
      <c r="AH55" s="99"/>
      <c r="AI55" s="99"/>
      <c r="AJ55" s="99">
        <f t="shared" si="0"/>
        <v>1198250</v>
      </c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ht="15">
      <c r="A56" s="4" t="s">
        <v>282</v>
      </c>
      <c r="B56" s="5" t="s">
        <v>283</v>
      </c>
      <c r="C56" s="5"/>
      <c r="D56" s="99">
        <v>2088794</v>
      </c>
      <c r="E56" s="99">
        <v>136803</v>
      </c>
      <c r="F56" s="99"/>
      <c r="G56" s="99"/>
      <c r="H56" s="99"/>
      <c r="I56" s="99">
        <v>89601</v>
      </c>
      <c r="J56" s="99">
        <v>170469</v>
      </c>
      <c r="K56" s="285">
        <v>108318</v>
      </c>
      <c r="L56" s="99">
        <v>944004</v>
      </c>
      <c r="M56" s="99">
        <v>1981372</v>
      </c>
      <c r="N56" s="99">
        <v>15022</v>
      </c>
      <c r="O56" s="99"/>
      <c r="P56" s="99">
        <v>493524</v>
      </c>
      <c r="Q56" s="99">
        <v>1864154</v>
      </c>
      <c r="R56" s="99">
        <v>290395</v>
      </c>
      <c r="S56" s="99">
        <v>1255243</v>
      </c>
      <c r="T56" s="99">
        <v>223629</v>
      </c>
      <c r="U56" s="285"/>
      <c r="V56" s="99"/>
      <c r="W56" s="99"/>
      <c r="X56" s="99"/>
      <c r="Y56" s="99"/>
      <c r="Z56" s="99"/>
      <c r="AA56" s="99"/>
      <c r="AB56" s="99"/>
      <c r="AC56" s="99">
        <v>691608</v>
      </c>
      <c r="AD56" s="99"/>
      <c r="AE56" s="99"/>
      <c r="AF56" s="99"/>
      <c r="AG56" s="99"/>
      <c r="AH56" s="99"/>
      <c r="AI56" s="99"/>
      <c r="AJ56" s="99">
        <f t="shared" si="0"/>
        <v>10352936</v>
      </c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ht="15">
      <c r="A57" s="4" t="s">
        <v>284</v>
      </c>
      <c r="B57" s="5" t="s">
        <v>285</v>
      </c>
      <c r="C57" s="5"/>
      <c r="D57" s="99"/>
      <c r="E57" s="99"/>
      <c r="F57" s="99"/>
      <c r="G57" s="99"/>
      <c r="H57" s="99"/>
      <c r="I57" s="99"/>
      <c r="J57" s="99"/>
      <c r="K57" s="285"/>
      <c r="L57" s="99"/>
      <c r="M57" s="99"/>
      <c r="N57" s="99"/>
      <c r="O57" s="99"/>
      <c r="P57" s="99"/>
      <c r="Q57" s="99">
        <v>6072000</v>
      </c>
      <c r="R57" s="99"/>
      <c r="S57" s="99"/>
      <c r="T57" s="99"/>
      <c r="U57" s="285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>
        <f t="shared" si="0"/>
        <v>6072000</v>
      </c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ht="15">
      <c r="A58" s="4" t="s">
        <v>738</v>
      </c>
      <c r="B58" s="5" t="s">
        <v>286</v>
      </c>
      <c r="C58" s="5"/>
      <c r="D58" s="99">
        <v>6106</v>
      </c>
      <c r="E58" s="99"/>
      <c r="F58" s="99"/>
      <c r="G58" s="99"/>
      <c r="H58" s="99"/>
      <c r="I58" s="99"/>
      <c r="J58" s="99"/>
      <c r="K58" s="285"/>
      <c r="L58" s="99"/>
      <c r="M58" s="99"/>
      <c r="N58" s="99"/>
      <c r="O58" s="99"/>
      <c r="P58" s="99"/>
      <c r="Q58" s="99">
        <v>4</v>
      </c>
      <c r="R58" s="99"/>
      <c r="S58" s="99"/>
      <c r="T58" s="99"/>
      <c r="U58" s="285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>
        <f t="shared" si="0"/>
        <v>6110</v>
      </c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ht="15">
      <c r="A59" s="155" t="s">
        <v>693</v>
      </c>
      <c r="B59" s="152" t="s">
        <v>286</v>
      </c>
      <c r="C59" s="5"/>
      <c r="D59" s="99"/>
      <c r="E59" s="99"/>
      <c r="F59" s="99"/>
      <c r="G59" s="99"/>
      <c r="H59" s="99"/>
      <c r="I59" s="99"/>
      <c r="J59" s="99"/>
      <c r="K59" s="285"/>
      <c r="L59" s="99"/>
      <c r="M59" s="99"/>
      <c r="N59" s="99"/>
      <c r="O59" s="99"/>
      <c r="P59" s="99"/>
      <c r="Q59" s="99"/>
      <c r="R59" s="99"/>
      <c r="S59" s="99"/>
      <c r="T59" s="99"/>
      <c r="U59" s="285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>
        <f t="shared" si="0"/>
        <v>0</v>
      </c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ht="15">
      <c r="A60" s="155" t="s">
        <v>739</v>
      </c>
      <c r="B60" s="152" t="s">
        <v>286</v>
      </c>
      <c r="C60" s="5"/>
      <c r="D60" s="99"/>
      <c r="E60" s="99"/>
      <c r="F60" s="99"/>
      <c r="G60" s="99"/>
      <c r="H60" s="99"/>
      <c r="I60" s="99"/>
      <c r="J60" s="99"/>
      <c r="K60" s="285"/>
      <c r="L60" s="99"/>
      <c r="M60" s="99"/>
      <c r="N60" s="99"/>
      <c r="O60" s="99"/>
      <c r="P60" s="99"/>
      <c r="Q60" s="99"/>
      <c r="R60" s="99"/>
      <c r="S60" s="99"/>
      <c r="T60" s="99"/>
      <c r="U60" s="285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>
        <f t="shared" si="0"/>
        <v>0</v>
      </c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ht="15">
      <c r="A61" s="4" t="s">
        <v>740</v>
      </c>
      <c r="B61" s="5" t="s">
        <v>287</v>
      </c>
      <c r="C61" s="5"/>
      <c r="D61" s="99"/>
      <c r="E61" s="99"/>
      <c r="F61" s="99"/>
      <c r="G61" s="99"/>
      <c r="H61" s="99"/>
      <c r="I61" s="99"/>
      <c r="J61" s="99"/>
      <c r="K61" s="285"/>
      <c r="L61" s="99"/>
      <c r="M61" s="99"/>
      <c r="N61" s="99"/>
      <c r="O61" s="99"/>
      <c r="P61" s="99"/>
      <c r="Q61" s="99"/>
      <c r="R61" s="99"/>
      <c r="S61" s="99"/>
      <c r="T61" s="99"/>
      <c r="U61" s="285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>
        <f t="shared" si="0"/>
        <v>0</v>
      </c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ht="15">
      <c r="A62" s="155" t="s">
        <v>741</v>
      </c>
      <c r="B62" s="152" t="s">
        <v>287</v>
      </c>
      <c r="C62" s="5"/>
      <c r="D62" s="99"/>
      <c r="E62" s="99"/>
      <c r="F62" s="99"/>
      <c r="G62" s="99"/>
      <c r="H62" s="99"/>
      <c r="I62" s="99"/>
      <c r="J62" s="99"/>
      <c r="K62" s="285"/>
      <c r="L62" s="99"/>
      <c r="M62" s="99"/>
      <c r="N62" s="99"/>
      <c r="O62" s="99"/>
      <c r="P62" s="99"/>
      <c r="Q62" s="99"/>
      <c r="R62" s="99"/>
      <c r="S62" s="99"/>
      <c r="T62" s="99"/>
      <c r="U62" s="285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>
        <f t="shared" si="0"/>
        <v>0</v>
      </c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ht="15">
      <c r="A63" s="155" t="s">
        <v>742</v>
      </c>
      <c r="B63" s="152" t="s">
        <v>287</v>
      </c>
      <c r="C63" s="5"/>
      <c r="D63" s="99"/>
      <c r="E63" s="99"/>
      <c r="F63" s="99"/>
      <c r="G63" s="99"/>
      <c r="H63" s="99"/>
      <c r="I63" s="99"/>
      <c r="J63" s="99"/>
      <c r="K63" s="285"/>
      <c r="L63" s="99"/>
      <c r="M63" s="99"/>
      <c r="N63" s="99"/>
      <c r="O63" s="99"/>
      <c r="P63" s="99"/>
      <c r="Q63" s="99"/>
      <c r="R63" s="99"/>
      <c r="S63" s="99"/>
      <c r="T63" s="99"/>
      <c r="U63" s="285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>
        <f t="shared" si="0"/>
        <v>0</v>
      </c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ht="15">
      <c r="A64" s="155" t="s">
        <v>743</v>
      </c>
      <c r="B64" s="152" t="s">
        <v>287</v>
      </c>
      <c r="C64" s="5"/>
      <c r="D64" s="99"/>
      <c r="E64" s="99"/>
      <c r="F64" s="99"/>
      <c r="G64" s="99"/>
      <c r="H64" s="99"/>
      <c r="I64" s="99"/>
      <c r="J64" s="99"/>
      <c r="K64" s="285"/>
      <c r="L64" s="99"/>
      <c r="M64" s="99"/>
      <c r="N64" s="99"/>
      <c r="O64" s="99"/>
      <c r="P64" s="99"/>
      <c r="Q64" s="99"/>
      <c r="R64" s="99"/>
      <c r="S64" s="99"/>
      <c r="T64" s="99"/>
      <c r="U64" s="285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>
        <f t="shared" si="0"/>
        <v>0</v>
      </c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ht="15">
      <c r="A65" s="4" t="s">
        <v>288</v>
      </c>
      <c r="B65" s="5" t="s">
        <v>289</v>
      </c>
      <c r="C65" s="5"/>
      <c r="D65" s="99">
        <v>35</v>
      </c>
      <c r="E65" s="99"/>
      <c r="F65" s="99"/>
      <c r="G65" s="99"/>
      <c r="H65" s="99"/>
      <c r="I65" s="99"/>
      <c r="J65" s="99"/>
      <c r="K65" s="285"/>
      <c r="L65" s="99"/>
      <c r="M65" s="99">
        <v>0</v>
      </c>
      <c r="N65" s="99"/>
      <c r="O65" s="99"/>
      <c r="P65" s="99"/>
      <c r="Q65" s="99"/>
      <c r="R65" s="99"/>
      <c r="S65" s="99"/>
      <c r="T65" s="99"/>
      <c r="U65" s="285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>
        <f t="shared" si="0"/>
        <v>35</v>
      </c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ht="15">
      <c r="A66" s="6" t="s">
        <v>525</v>
      </c>
      <c r="B66" s="7" t="s">
        <v>290</v>
      </c>
      <c r="C66" s="7"/>
      <c r="D66" s="99">
        <f>SUM(D56+D57+D58+D61+D65)</f>
        <v>2094935</v>
      </c>
      <c r="E66" s="99">
        <f aca="true" t="shared" si="9" ref="E66:AD66">SUM(E56+E57+E58+E61+E65)</f>
        <v>136803</v>
      </c>
      <c r="F66" s="99">
        <f t="shared" si="9"/>
        <v>0</v>
      </c>
      <c r="G66" s="99">
        <f t="shared" si="9"/>
        <v>0</v>
      </c>
      <c r="H66" s="99">
        <f t="shared" si="9"/>
        <v>0</v>
      </c>
      <c r="I66" s="99">
        <f t="shared" si="9"/>
        <v>89601</v>
      </c>
      <c r="J66" s="99">
        <f t="shared" si="9"/>
        <v>170469</v>
      </c>
      <c r="K66" s="285">
        <f t="shared" si="9"/>
        <v>108318</v>
      </c>
      <c r="L66" s="99">
        <f t="shared" si="9"/>
        <v>944004</v>
      </c>
      <c r="M66" s="99">
        <f t="shared" si="9"/>
        <v>1981372</v>
      </c>
      <c r="N66" s="99">
        <f t="shared" si="9"/>
        <v>15022</v>
      </c>
      <c r="O66" s="99"/>
      <c r="P66" s="99">
        <f t="shared" si="9"/>
        <v>493524</v>
      </c>
      <c r="Q66" s="99">
        <f t="shared" si="9"/>
        <v>7936158</v>
      </c>
      <c r="R66" s="99">
        <f t="shared" si="9"/>
        <v>290395</v>
      </c>
      <c r="S66" s="99">
        <f t="shared" si="9"/>
        <v>1255243</v>
      </c>
      <c r="T66" s="99">
        <f t="shared" si="9"/>
        <v>223629</v>
      </c>
      <c r="U66" s="285">
        <f t="shared" si="9"/>
        <v>0</v>
      </c>
      <c r="V66" s="99">
        <f t="shared" si="9"/>
        <v>0</v>
      </c>
      <c r="W66" s="99">
        <f t="shared" si="9"/>
        <v>0</v>
      </c>
      <c r="X66" s="99">
        <f t="shared" si="9"/>
        <v>0</v>
      </c>
      <c r="Y66" s="99">
        <f t="shared" si="9"/>
        <v>0</v>
      </c>
      <c r="Z66" s="99">
        <f t="shared" si="9"/>
        <v>0</v>
      </c>
      <c r="AA66" s="99">
        <f t="shared" si="9"/>
        <v>0</v>
      </c>
      <c r="AB66" s="99">
        <f t="shared" si="9"/>
        <v>0</v>
      </c>
      <c r="AC66" s="99">
        <f t="shared" si="9"/>
        <v>691608</v>
      </c>
      <c r="AD66" s="99">
        <f t="shared" si="9"/>
        <v>0</v>
      </c>
      <c r="AE66" s="99"/>
      <c r="AF66" s="99"/>
      <c r="AG66" s="99"/>
      <c r="AH66" s="99"/>
      <c r="AI66" s="99"/>
      <c r="AJ66" s="99">
        <f t="shared" si="0"/>
        <v>16431081</v>
      </c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ht="15.75">
      <c r="A67" s="156" t="s">
        <v>526</v>
      </c>
      <c r="B67" s="151" t="s">
        <v>291</v>
      </c>
      <c r="C67" s="7"/>
      <c r="D67" s="99">
        <f>SUM(D38+D41+D52+D55+D66)</f>
        <v>13198568</v>
      </c>
      <c r="E67" s="99">
        <f aca="true" t="shared" si="10" ref="E67:AD67">SUM(E38+E41+E52+E55+E66)</f>
        <v>670730</v>
      </c>
      <c r="F67" s="99">
        <f t="shared" si="10"/>
        <v>0</v>
      </c>
      <c r="G67" s="99">
        <f t="shared" si="10"/>
        <v>0</v>
      </c>
      <c r="H67" s="99">
        <f t="shared" si="10"/>
        <v>0</v>
      </c>
      <c r="I67" s="99">
        <f t="shared" si="10"/>
        <v>421460</v>
      </c>
      <c r="J67" s="99">
        <f t="shared" si="10"/>
        <v>853838</v>
      </c>
      <c r="K67" s="285">
        <f t="shared" si="10"/>
        <v>525495</v>
      </c>
      <c r="L67" s="99">
        <f t="shared" si="10"/>
        <v>4572843</v>
      </c>
      <c r="M67" s="99">
        <f t="shared" si="10"/>
        <v>13551704</v>
      </c>
      <c r="N67" s="99">
        <f t="shared" si="10"/>
        <v>71873</v>
      </c>
      <c r="O67" s="99"/>
      <c r="P67" s="99">
        <f t="shared" si="10"/>
        <v>2998286</v>
      </c>
      <c r="Q67" s="99">
        <f t="shared" si="10"/>
        <v>16705591</v>
      </c>
      <c r="R67" s="99">
        <f t="shared" si="10"/>
        <v>2095219</v>
      </c>
      <c r="S67" s="99">
        <f t="shared" si="10"/>
        <v>9695229</v>
      </c>
      <c r="T67" s="99">
        <f t="shared" si="10"/>
        <v>2154774</v>
      </c>
      <c r="U67" s="285">
        <f t="shared" si="10"/>
        <v>0</v>
      </c>
      <c r="V67" s="99">
        <f t="shared" si="10"/>
        <v>0</v>
      </c>
      <c r="W67" s="99">
        <f t="shared" si="10"/>
        <v>0</v>
      </c>
      <c r="X67" s="99">
        <f t="shared" si="10"/>
        <v>0</v>
      </c>
      <c r="Y67" s="99">
        <f t="shared" si="10"/>
        <v>0</v>
      </c>
      <c r="Z67" s="99">
        <f t="shared" si="10"/>
        <v>0</v>
      </c>
      <c r="AA67" s="99">
        <f t="shared" si="10"/>
        <v>0</v>
      </c>
      <c r="AB67" s="99">
        <f t="shared" si="10"/>
        <v>0</v>
      </c>
      <c r="AC67" s="99">
        <f t="shared" si="10"/>
        <v>3412450</v>
      </c>
      <c r="AD67" s="99">
        <f t="shared" si="10"/>
        <v>0</v>
      </c>
      <c r="AE67" s="99"/>
      <c r="AF67" s="99"/>
      <c r="AG67" s="99"/>
      <c r="AH67" s="99"/>
      <c r="AI67" s="99"/>
      <c r="AJ67" s="99">
        <f t="shared" si="0"/>
        <v>70928060</v>
      </c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ht="15">
      <c r="A68" s="9" t="s">
        <v>292</v>
      </c>
      <c r="B68" s="7" t="s">
        <v>293</v>
      </c>
      <c r="C68" s="5"/>
      <c r="D68" s="99"/>
      <c r="E68" s="99"/>
      <c r="F68" s="99"/>
      <c r="G68" s="99"/>
      <c r="H68" s="99"/>
      <c r="I68" s="99"/>
      <c r="J68" s="99"/>
      <c r="K68" s="285"/>
      <c r="L68" s="99"/>
      <c r="M68" s="99"/>
      <c r="N68" s="99"/>
      <c r="O68" s="99"/>
      <c r="P68" s="99"/>
      <c r="Q68" s="99"/>
      <c r="R68" s="99"/>
      <c r="S68" s="99"/>
      <c r="T68" s="99"/>
      <c r="U68" s="285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>
        <f t="shared" si="0"/>
        <v>0</v>
      </c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ht="15">
      <c r="A69" s="10" t="s">
        <v>744</v>
      </c>
      <c r="B69" s="5" t="s">
        <v>294</v>
      </c>
      <c r="C69" s="5"/>
      <c r="D69" s="99"/>
      <c r="E69" s="99"/>
      <c r="F69" s="99"/>
      <c r="G69" s="99"/>
      <c r="H69" s="99"/>
      <c r="I69" s="99"/>
      <c r="J69" s="99"/>
      <c r="K69" s="285"/>
      <c r="L69" s="99"/>
      <c r="M69" s="99"/>
      <c r="N69" s="99"/>
      <c r="O69" s="99"/>
      <c r="P69" s="99"/>
      <c r="Q69" s="99"/>
      <c r="R69" s="99"/>
      <c r="S69" s="99"/>
      <c r="T69" s="99"/>
      <c r="U69" s="285"/>
      <c r="V69" s="99"/>
      <c r="W69" s="99">
        <v>0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>
        <f t="shared" si="0"/>
        <v>0</v>
      </c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ht="15">
      <c r="A70" s="10" t="s">
        <v>745</v>
      </c>
      <c r="B70" s="5" t="s">
        <v>294</v>
      </c>
      <c r="C70" s="5"/>
      <c r="D70" s="99"/>
      <c r="E70" s="99"/>
      <c r="F70" s="99"/>
      <c r="G70" s="99"/>
      <c r="H70" s="99"/>
      <c r="I70" s="99"/>
      <c r="J70" s="99"/>
      <c r="K70" s="285"/>
      <c r="L70" s="99"/>
      <c r="M70" s="99"/>
      <c r="N70" s="99"/>
      <c r="O70" s="99"/>
      <c r="P70" s="99"/>
      <c r="Q70" s="99"/>
      <c r="R70" s="99"/>
      <c r="S70" s="99"/>
      <c r="T70" s="99"/>
      <c r="U70" s="285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>
        <f t="shared" si="0"/>
        <v>0</v>
      </c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ht="15">
      <c r="A71" s="10" t="s">
        <v>746</v>
      </c>
      <c r="B71" s="5" t="s">
        <v>294</v>
      </c>
      <c r="C71" s="5"/>
      <c r="D71" s="99"/>
      <c r="E71" s="99"/>
      <c r="F71" s="99"/>
      <c r="G71" s="99"/>
      <c r="H71" s="99"/>
      <c r="I71" s="99"/>
      <c r="J71" s="99"/>
      <c r="K71" s="285"/>
      <c r="L71" s="99"/>
      <c r="M71" s="99"/>
      <c r="N71" s="99"/>
      <c r="O71" s="99"/>
      <c r="P71" s="99"/>
      <c r="Q71" s="99"/>
      <c r="R71" s="99"/>
      <c r="S71" s="99"/>
      <c r="T71" s="99"/>
      <c r="U71" s="285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>
        <f aca="true" t="shared" si="11" ref="AJ71:AJ134">SUM(D71:AI71)</f>
        <v>0</v>
      </c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ht="15">
      <c r="A72" s="10" t="s">
        <v>747</v>
      </c>
      <c r="B72" s="5" t="s">
        <v>294</v>
      </c>
      <c r="C72" s="5"/>
      <c r="D72" s="99"/>
      <c r="E72" s="99"/>
      <c r="F72" s="99"/>
      <c r="G72" s="99"/>
      <c r="H72" s="99"/>
      <c r="I72" s="99"/>
      <c r="J72" s="99"/>
      <c r="K72" s="285"/>
      <c r="L72" s="99"/>
      <c r="M72" s="99"/>
      <c r="N72" s="99"/>
      <c r="O72" s="99"/>
      <c r="P72" s="99"/>
      <c r="Q72" s="99"/>
      <c r="R72" s="99"/>
      <c r="S72" s="99"/>
      <c r="T72" s="99"/>
      <c r="U72" s="285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>
        <f t="shared" si="11"/>
        <v>0</v>
      </c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ht="15">
      <c r="A73" s="10" t="s">
        <v>748</v>
      </c>
      <c r="B73" s="5" t="s">
        <v>294</v>
      </c>
      <c r="C73" s="5"/>
      <c r="D73" s="99"/>
      <c r="E73" s="99"/>
      <c r="F73" s="99"/>
      <c r="G73" s="99"/>
      <c r="H73" s="99"/>
      <c r="I73" s="99"/>
      <c r="J73" s="99"/>
      <c r="K73" s="285"/>
      <c r="L73" s="99"/>
      <c r="M73" s="99"/>
      <c r="N73" s="99"/>
      <c r="O73" s="99"/>
      <c r="P73" s="99"/>
      <c r="Q73" s="99"/>
      <c r="R73" s="99"/>
      <c r="S73" s="99"/>
      <c r="T73" s="99"/>
      <c r="U73" s="285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>
        <f t="shared" si="11"/>
        <v>0</v>
      </c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ht="15">
      <c r="A74" s="10" t="s">
        <v>749</v>
      </c>
      <c r="B74" s="5" t="s">
        <v>294</v>
      </c>
      <c r="C74" s="5"/>
      <c r="D74" s="99"/>
      <c r="E74" s="99"/>
      <c r="F74" s="99"/>
      <c r="G74" s="99"/>
      <c r="H74" s="99"/>
      <c r="I74" s="99"/>
      <c r="J74" s="99"/>
      <c r="K74" s="285"/>
      <c r="L74" s="99"/>
      <c r="M74" s="99"/>
      <c r="N74" s="99"/>
      <c r="O74" s="99"/>
      <c r="P74" s="99"/>
      <c r="Q74" s="99"/>
      <c r="R74" s="99"/>
      <c r="S74" s="99"/>
      <c r="T74" s="99"/>
      <c r="U74" s="285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>
        <f t="shared" si="11"/>
        <v>0</v>
      </c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ht="15">
      <c r="A75" s="10" t="s">
        <v>750</v>
      </c>
      <c r="B75" s="5" t="s">
        <v>294</v>
      </c>
      <c r="C75" s="5"/>
      <c r="D75" s="99"/>
      <c r="E75" s="99"/>
      <c r="F75" s="99"/>
      <c r="G75" s="99"/>
      <c r="H75" s="99"/>
      <c r="I75" s="99"/>
      <c r="J75" s="99"/>
      <c r="K75" s="285"/>
      <c r="L75" s="99"/>
      <c r="M75" s="99"/>
      <c r="N75" s="99"/>
      <c r="O75" s="99"/>
      <c r="P75" s="99"/>
      <c r="Q75" s="99"/>
      <c r="R75" s="99"/>
      <c r="S75" s="99"/>
      <c r="T75" s="99"/>
      <c r="U75" s="285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>
        <f t="shared" si="11"/>
        <v>0</v>
      </c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ht="15">
      <c r="A76" s="10" t="s">
        <v>662</v>
      </c>
      <c r="B76" s="5" t="s">
        <v>294</v>
      </c>
      <c r="C76" s="5"/>
      <c r="D76" s="99"/>
      <c r="E76" s="99"/>
      <c r="F76" s="99"/>
      <c r="G76" s="99"/>
      <c r="H76" s="99"/>
      <c r="I76" s="99"/>
      <c r="J76" s="99"/>
      <c r="K76" s="285"/>
      <c r="L76" s="99"/>
      <c r="M76" s="99"/>
      <c r="N76" s="99"/>
      <c r="O76" s="99"/>
      <c r="P76" s="99"/>
      <c r="Q76" s="99"/>
      <c r="R76" s="99"/>
      <c r="S76" s="99"/>
      <c r="T76" s="99"/>
      <c r="U76" s="285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>
        <f t="shared" si="11"/>
        <v>0</v>
      </c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ht="15">
      <c r="A77" s="10" t="s">
        <v>751</v>
      </c>
      <c r="B77" s="5" t="s">
        <v>294</v>
      </c>
      <c r="C77" s="5"/>
      <c r="D77" s="99"/>
      <c r="E77" s="99"/>
      <c r="F77" s="99"/>
      <c r="G77" s="99"/>
      <c r="H77" s="99"/>
      <c r="I77" s="99"/>
      <c r="J77" s="99"/>
      <c r="K77" s="285"/>
      <c r="L77" s="99"/>
      <c r="M77" s="99"/>
      <c r="N77" s="99"/>
      <c r="O77" s="99"/>
      <c r="P77" s="99"/>
      <c r="Q77" s="99"/>
      <c r="R77" s="99"/>
      <c r="S77" s="99"/>
      <c r="T77" s="99"/>
      <c r="U77" s="285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>
        <f t="shared" si="11"/>
        <v>0</v>
      </c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ht="15">
      <c r="A78" s="10" t="s">
        <v>752</v>
      </c>
      <c r="B78" s="5" t="s">
        <v>294</v>
      </c>
      <c r="C78" s="5"/>
      <c r="D78" s="99"/>
      <c r="E78" s="99"/>
      <c r="F78" s="99"/>
      <c r="G78" s="99"/>
      <c r="H78" s="99"/>
      <c r="I78" s="99"/>
      <c r="J78" s="99"/>
      <c r="K78" s="285"/>
      <c r="L78" s="99"/>
      <c r="M78" s="99"/>
      <c r="N78" s="99"/>
      <c r="O78" s="99"/>
      <c r="P78" s="99"/>
      <c r="Q78" s="99"/>
      <c r="R78" s="99"/>
      <c r="S78" s="99"/>
      <c r="T78" s="99"/>
      <c r="U78" s="285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>
        <f t="shared" si="11"/>
        <v>0</v>
      </c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ht="30">
      <c r="A79" s="11" t="s">
        <v>753</v>
      </c>
      <c r="B79" s="5" t="s">
        <v>294</v>
      </c>
      <c r="C79" s="5"/>
      <c r="D79" s="99"/>
      <c r="E79" s="99"/>
      <c r="F79" s="99"/>
      <c r="G79" s="99"/>
      <c r="H79" s="99"/>
      <c r="I79" s="99"/>
      <c r="J79" s="99"/>
      <c r="K79" s="285"/>
      <c r="L79" s="99"/>
      <c r="M79" s="99"/>
      <c r="N79" s="99"/>
      <c r="O79" s="99"/>
      <c r="P79" s="99"/>
      <c r="Q79" s="99"/>
      <c r="R79" s="99"/>
      <c r="S79" s="99"/>
      <c r="T79" s="99"/>
      <c r="U79" s="285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>
        <f t="shared" si="11"/>
        <v>0</v>
      </c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ht="30">
      <c r="A80" s="11" t="s">
        <v>754</v>
      </c>
      <c r="B80" s="5" t="s">
        <v>294</v>
      </c>
      <c r="C80" s="5"/>
      <c r="D80" s="99"/>
      <c r="E80" s="99"/>
      <c r="F80" s="99"/>
      <c r="G80" s="99"/>
      <c r="H80" s="99"/>
      <c r="I80" s="99"/>
      <c r="J80" s="99"/>
      <c r="K80" s="285"/>
      <c r="L80" s="99"/>
      <c r="M80" s="99"/>
      <c r="N80" s="99"/>
      <c r="O80" s="99"/>
      <c r="P80" s="99"/>
      <c r="Q80" s="99"/>
      <c r="R80" s="99"/>
      <c r="S80" s="99"/>
      <c r="T80" s="99"/>
      <c r="U80" s="285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>
        <f t="shared" si="11"/>
        <v>0</v>
      </c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ht="15">
      <c r="A81" s="11" t="s">
        <v>755</v>
      </c>
      <c r="B81" s="5" t="s">
        <v>294</v>
      </c>
      <c r="C81" s="5"/>
      <c r="D81" s="99"/>
      <c r="E81" s="99"/>
      <c r="F81" s="99"/>
      <c r="G81" s="99"/>
      <c r="H81" s="99"/>
      <c r="I81" s="99"/>
      <c r="J81" s="99"/>
      <c r="K81" s="285"/>
      <c r="L81" s="99"/>
      <c r="M81" s="99"/>
      <c r="N81" s="99"/>
      <c r="O81" s="99"/>
      <c r="P81" s="99"/>
      <c r="Q81" s="99"/>
      <c r="R81" s="99"/>
      <c r="S81" s="99"/>
      <c r="T81" s="99"/>
      <c r="U81" s="285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>
        <f t="shared" si="11"/>
        <v>0</v>
      </c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ht="15">
      <c r="A82" s="11" t="s">
        <v>756</v>
      </c>
      <c r="B82" s="5" t="s">
        <v>294</v>
      </c>
      <c r="C82" s="5"/>
      <c r="D82" s="99"/>
      <c r="E82" s="99"/>
      <c r="F82" s="99"/>
      <c r="G82" s="99"/>
      <c r="H82" s="99"/>
      <c r="I82" s="99"/>
      <c r="J82" s="99"/>
      <c r="K82" s="285"/>
      <c r="L82" s="99"/>
      <c r="M82" s="99"/>
      <c r="N82" s="99"/>
      <c r="O82" s="99"/>
      <c r="P82" s="99"/>
      <c r="Q82" s="99"/>
      <c r="R82" s="99"/>
      <c r="S82" s="99"/>
      <c r="T82" s="99"/>
      <c r="U82" s="285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>
        <f t="shared" si="11"/>
        <v>0</v>
      </c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ht="15">
      <c r="A83" s="11" t="s">
        <v>757</v>
      </c>
      <c r="B83" s="5" t="s">
        <v>294</v>
      </c>
      <c r="C83" s="5"/>
      <c r="D83" s="99"/>
      <c r="E83" s="99"/>
      <c r="F83" s="99"/>
      <c r="G83" s="99"/>
      <c r="H83" s="99"/>
      <c r="I83" s="99"/>
      <c r="J83" s="99"/>
      <c r="K83" s="285"/>
      <c r="L83" s="99"/>
      <c r="M83" s="99"/>
      <c r="N83" s="99"/>
      <c r="O83" s="99"/>
      <c r="P83" s="99"/>
      <c r="Q83" s="99"/>
      <c r="R83" s="99"/>
      <c r="S83" s="99"/>
      <c r="T83" s="99"/>
      <c r="U83" s="285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>
        <f t="shared" si="11"/>
        <v>0</v>
      </c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ht="15">
      <c r="A84" s="11" t="s">
        <v>758</v>
      </c>
      <c r="B84" s="5" t="s">
        <v>294</v>
      </c>
      <c r="C84" s="5"/>
      <c r="D84" s="99"/>
      <c r="E84" s="99"/>
      <c r="F84" s="99"/>
      <c r="G84" s="99"/>
      <c r="H84" s="99"/>
      <c r="I84" s="99"/>
      <c r="J84" s="99"/>
      <c r="K84" s="285"/>
      <c r="L84" s="99"/>
      <c r="M84" s="99"/>
      <c r="N84" s="99"/>
      <c r="O84" s="99"/>
      <c r="P84" s="99"/>
      <c r="Q84" s="99"/>
      <c r="R84" s="99"/>
      <c r="S84" s="99"/>
      <c r="T84" s="99"/>
      <c r="U84" s="285"/>
      <c r="V84" s="99"/>
      <c r="W84" s="99">
        <v>23200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>
        <f t="shared" si="11"/>
        <v>23200</v>
      </c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ht="15">
      <c r="A85" s="9" t="s">
        <v>527</v>
      </c>
      <c r="B85" s="12" t="s">
        <v>294</v>
      </c>
      <c r="C85" s="5"/>
      <c r="D85" s="99">
        <f>SUM(D69:D84)</f>
        <v>0</v>
      </c>
      <c r="E85" s="99">
        <f aca="true" t="shared" si="12" ref="E85:AD85">SUM(E69:E84)</f>
        <v>0</v>
      </c>
      <c r="F85" s="99">
        <f t="shared" si="12"/>
        <v>0</v>
      </c>
      <c r="G85" s="99">
        <f t="shared" si="12"/>
        <v>0</v>
      </c>
      <c r="H85" s="99">
        <f t="shared" si="12"/>
        <v>0</v>
      </c>
      <c r="I85" s="99">
        <f t="shared" si="12"/>
        <v>0</v>
      </c>
      <c r="J85" s="99">
        <f t="shared" si="12"/>
        <v>0</v>
      </c>
      <c r="K85" s="285">
        <f t="shared" si="12"/>
        <v>0</v>
      </c>
      <c r="L85" s="99">
        <f t="shared" si="12"/>
        <v>0</v>
      </c>
      <c r="M85" s="99">
        <f t="shared" si="12"/>
        <v>0</v>
      </c>
      <c r="N85" s="99">
        <f t="shared" si="12"/>
        <v>0</v>
      </c>
      <c r="O85" s="99">
        <v>0</v>
      </c>
      <c r="P85" s="99">
        <f t="shared" si="12"/>
        <v>0</v>
      </c>
      <c r="Q85" s="99">
        <f t="shared" si="12"/>
        <v>0</v>
      </c>
      <c r="R85" s="99">
        <f t="shared" si="12"/>
        <v>0</v>
      </c>
      <c r="S85" s="99">
        <f t="shared" si="12"/>
        <v>0</v>
      </c>
      <c r="T85" s="99">
        <f t="shared" si="12"/>
        <v>0</v>
      </c>
      <c r="U85" s="285">
        <f t="shared" si="12"/>
        <v>0</v>
      </c>
      <c r="V85" s="99">
        <f t="shared" si="12"/>
        <v>0</v>
      </c>
      <c r="W85" s="99">
        <f t="shared" si="12"/>
        <v>23200</v>
      </c>
      <c r="X85" s="99">
        <f t="shared" si="12"/>
        <v>0</v>
      </c>
      <c r="Y85" s="99">
        <f t="shared" si="12"/>
        <v>0</v>
      </c>
      <c r="Z85" s="99">
        <f t="shared" si="12"/>
        <v>0</v>
      </c>
      <c r="AA85" s="99">
        <f t="shared" si="12"/>
        <v>0</v>
      </c>
      <c r="AB85" s="99">
        <f t="shared" si="12"/>
        <v>0</v>
      </c>
      <c r="AC85" s="99">
        <f t="shared" si="12"/>
        <v>0</v>
      </c>
      <c r="AD85" s="99">
        <f t="shared" si="12"/>
        <v>0</v>
      </c>
      <c r="AE85" s="99"/>
      <c r="AF85" s="99"/>
      <c r="AG85" s="99"/>
      <c r="AH85" s="99"/>
      <c r="AI85" s="99"/>
      <c r="AJ85" s="99">
        <f t="shared" si="11"/>
        <v>23200</v>
      </c>
      <c r="AK85" s="98"/>
      <c r="AL85" s="98"/>
      <c r="AM85" s="98"/>
      <c r="AN85" s="98"/>
      <c r="AO85" s="98"/>
      <c r="AP85" s="98"/>
      <c r="AQ85" s="98"/>
      <c r="AR85" s="98"/>
      <c r="AS85" s="98"/>
      <c r="AT85" s="98"/>
    </row>
    <row r="86" spans="1:46" ht="30">
      <c r="A86" s="10" t="s">
        <v>759</v>
      </c>
      <c r="B86" s="5" t="s">
        <v>295</v>
      </c>
      <c r="C86" s="5"/>
      <c r="D86" s="99"/>
      <c r="E86" s="99"/>
      <c r="F86" s="99"/>
      <c r="G86" s="99"/>
      <c r="H86" s="99"/>
      <c r="I86" s="99"/>
      <c r="J86" s="99"/>
      <c r="K86" s="285"/>
      <c r="L86" s="99"/>
      <c r="M86" s="99"/>
      <c r="N86" s="99"/>
      <c r="O86" s="99"/>
      <c r="P86" s="99"/>
      <c r="Q86" s="99"/>
      <c r="R86" s="99"/>
      <c r="S86" s="99"/>
      <c r="T86" s="99"/>
      <c r="U86" s="285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>
        <f t="shared" si="11"/>
        <v>0</v>
      </c>
      <c r="AK86" s="98"/>
      <c r="AL86" s="98"/>
      <c r="AM86" s="98"/>
      <c r="AN86" s="98"/>
      <c r="AO86" s="98"/>
      <c r="AP86" s="98"/>
      <c r="AQ86" s="98"/>
      <c r="AR86" s="98"/>
      <c r="AS86" s="98"/>
      <c r="AT86" s="98"/>
    </row>
    <row r="87" spans="1:46" ht="15">
      <c r="A87" s="10" t="s">
        <v>760</v>
      </c>
      <c r="B87" s="5" t="s">
        <v>295</v>
      </c>
      <c r="C87" s="5"/>
      <c r="D87" s="99"/>
      <c r="E87" s="99"/>
      <c r="F87" s="99"/>
      <c r="G87" s="99"/>
      <c r="H87" s="99"/>
      <c r="I87" s="99"/>
      <c r="J87" s="99"/>
      <c r="K87" s="285"/>
      <c r="L87" s="99"/>
      <c r="M87" s="99"/>
      <c r="N87" s="99"/>
      <c r="O87" s="99"/>
      <c r="P87" s="99"/>
      <c r="Q87" s="99"/>
      <c r="R87" s="99"/>
      <c r="S87" s="99"/>
      <c r="T87" s="99"/>
      <c r="U87" s="285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>
        <f t="shared" si="11"/>
        <v>0</v>
      </c>
      <c r="AK87" s="98"/>
      <c r="AL87" s="98"/>
      <c r="AM87" s="98"/>
      <c r="AN87" s="98"/>
      <c r="AO87" s="98"/>
      <c r="AP87" s="98"/>
      <c r="AQ87" s="98"/>
      <c r="AR87" s="98"/>
      <c r="AS87" s="98"/>
      <c r="AT87" s="98"/>
    </row>
    <row r="88" spans="1:46" ht="15">
      <c r="A88" s="10" t="s">
        <v>761</v>
      </c>
      <c r="B88" s="5" t="s">
        <v>295</v>
      </c>
      <c r="C88" s="5"/>
      <c r="D88" s="99"/>
      <c r="E88" s="99"/>
      <c r="F88" s="99"/>
      <c r="G88" s="99"/>
      <c r="H88" s="99"/>
      <c r="I88" s="99"/>
      <c r="J88" s="99"/>
      <c r="K88" s="285"/>
      <c r="L88" s="99"/>
      <c r="M88" s="99"/>
      <c r="N88" s="99"/>
      <c r="O88" s="99"/>
      <c r="P88" s="99"/>
      <c r="Q88" s="99"/>
      <c r="R88" s="99"/>
      <c r="S88" s="99"/>
      <c r="T88" s="99"/>
      <c r="U88" s="285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>
        <f t="shared" si="11"/>
        <v>0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ht="15">
      <c r="A89" s="158" t="s">
        <v>762</v>
      </c>
      <c r="B89" s="7" t="s">
        <v>295</v>
      </c>
      <c r="C89" s="5"/>
      <c r="D89" s="99">
        <f>SUM(D86:D87)</f>
        <v>0</v>
      </c>
      <c r="E89" s="99">
        <f aca="true" t="shared" si="13" ref="E89:AD89">SUM(E86:E87)</f>
        <v>0</v>
      </c>
      <c r="F89" s="99">
        <f t="shared" si="13"/>
        <v>0</v>
      </c>
      <c r="G89" s="99">
        <f t="shared" si="13"/>
        <v>0</v>
      </c>
      <c r="H89" s="99">
        <f t="shared" si="13"/>
        <v>0</v>
      </c>
      <c r="I89" s="99">
        <f t="shared" si="13"/>
        <v>0</v>
      </c>
      <c r="J89" s="99">
        <f t="shared" si="13"/>
        <v>0</v>
      </c>
      <c r="K89" s="285">
        <f t="shared" si="13"/>
        <v>0</v>
      </c>
      <c r="L89" s="99">
        <f t="shared" si="13"/>
        <v>0</v>
      </c>
      <c r="M89" s="99">
        <f t="shared" si="13"/>
        <v>0</v>
      </c>
      <c r="N89" s="99">
        <f t="shared" si="13"/>
        <v>0</v>
      </c>
      <c r="O89" s="99">
        <v>0</v>
      </c>
      <c r="P89" s="99">
        <f t="shared" si="13"/>
        <v>0</v>
      </c>
      <c r="Q89" s="99">
        <f t="shared" si="13"/>
        <v>0</v>
      </c>
      <c r="R89" s="99">
        <f t="shared" si="13"/>
        <v>0</v>
      </c>
      <c r="S89" s="99">
        <f t="shared" si="13"/>
        <v>0</v>
      </c>
      <c r="T89" s="99">
        <f t="shared" si="13"/>
        <v>0</v>
      </c>
      <c r="U89" s="285">
        <f t="shared" si="13"/>
        <v>0</v>
      </c>
      <c r="V89" s="99">
        <f t="shared" si="13"/>
        <v>0</v>
      </c>
      <c r="W89" s="99">
        <f t="shared" si="13"/>
        <v>0</v>
      </c>
      <c r="X89" s="99">
        <f t="shared" si="13"/>
        <v>0</v>
      </c>
      <c r="Y89" s="99">
        <f t="shared" si="13"/>
        <v>0</v>
      </c>
      <c r="Z89" s="99">
        <f t="shared" si="13"/>
        <v>0</v>
      </c>
      <c r="AA89" s="99">
        <f t="shared" si="13"/>
        <v>0</v>
      </c>
      <c r="AB89" s="99">
        <f t="shared" si="13"/>
        <v>0</v>
      </c>
      <c r="AC89" s="99">
        <f t="shared" si="13"/>
        <v>0</v>
      </c>
      <c r="AD89" s="99">
        <f t="shared" si="13"/>
        <v>0</v>
      </c>
      <c r="AE89" s="99"/>
      <c r="AF89" s="99"/>
      <c r="AG89" s="99"/>
      <c r="AH89" s="99"/>
      <c r="AI89" s="99"/>
      <c r="AJ89" s="99">
        <f t="shared" si="11"/>
        <v>0</v>
      </c>
      <c r="AK89" s="98"/>
      <c r="AL89" s="98"/>
      <c r="AM89" s="98"/>
      <c r="AN89" s="98"/>
      <c r="AO89" s="98"/>
      <c r="AP89" s="98"/>
      <c r="AQ89" s="98"/>
      <c r="AR89" s="98"/>
      <c r="AS89" s="98"/>
      <c r="AT89" s="98"/>
    </row>
    <row r="90" spans="1:46" ht="15">
      <c r="A90" s="10" t="s">
        <v>528</v>
      </c>
      <c r="B90" s="5" t="s">
        <v>296</v>
      </c>
      <c r="C90" s="5"/>
      <c r="D90" s="99"/>
      <c r="E90" s="99"/>
      <c r="F90" s="99"/>
      <c r="G90" s="99"/>
      <c r="H90" s="99"/>
      <c r="I90" s="99"/>
      <c r="J90" s="99"/>
      <c r="K90" s="285"/>
      <c r="L90" s="99"/>
      <c r="M90" s="99"/>
      <c r="N90" s="99"/>
      <c r="O90" s="99"/>
      <c r="P90" s="99"/>
      <c r="Q90" s="99"/>
      <c r="R90" s="99"/>
      <c r="S90" s="99"/>
      <c r="T90" s="99"/>
      <c r="U90" s="285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>
        <f t="shared" si="11"/>
        <v>0</v>
      </c>
      <c r="AK90" s="98"/>
      <c r="AL90" s="98"/>
      <c r="AM90" s="98"/>
      <c r="AN90" s="98"/>
      <c r="AO90" s="98"/>
      <c r="AP90" s="98"/>
      <c r="AQ90" s="98"/>
      <c r="AR90" s="98"/>
      <c r="AS90" s="98"/>
      <c r="AT90" s="98"/>
    </row>
    <row r="91" spans="1:46" ht="15">
      <c r="A91" s="10" t="s">
        <v>529</v>
      </c>
      <c r="B91" s="5" t="s">
        <v>296</v>
      </c>
      <c r="C91" s="5"/>
      <c r="D91" s="99"/>
      <c r="E91" s="99"/>
      <c r="F91" s="99"/>
      <c r="G91" s="99"/>
      <c r="H91" s="99"/>
      <c r="I91" s="99"/>
      <c r="J91" s="99"/>
      <c r="K91" s="285"/>
      <c r="L91" s="99"/>
      <c r="M91" s="99"/>
      <c r="N91" s="99"/>
      <c r="O91" s="99"/>
      <c r="P91" s="99"/>
      <c r="Q91" s="99"/>
      <c r="R91" s="99"/>
      <c r="S91" s="99"/>
      <c r="T91" s="99"/>
      <c r="U91" s="285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>
        <f t="shared" si="11"/>
        <v>0</v>
      </c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ht="15">
      <c r="A92" s="10" t="s">
        <v>530</v>
      </c>
      <c r="B92" s="5" t="s">
        <v>296</v>
      </c>
      <c r="C92" s="5"/>
      <c r="D92" s="99"/>
      <c r="E92" s="99"/>
      <c r="F92" s="99"/>
      <c r="G92" s="99"/>
      <c r="H92" s="99"/>
      <c r="I92" s="99"/>
      <c r="J92" s="99"/>
      <c r="K92" s="285"/>
      <c r="L92" s="99"/>
      <c r="M92" s="99"/>
      <c r="N92" s="99"/>
      <c r="O92" s="99"/>
      <c r="P92" s="99"/>
      <c r="Q92" s="99"/>
      <c r="R92" s="99"/>
      <c r="S92" s="99"/>
      <c r="T92" s="99"/>
      <c r="U92" s="285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>
        <f t="shared" si="11"/>
        <v>0</v>
      </c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ht="15">
      <c r="A93" s="10" t="s">
        <v>531</v>
      </c>
      <c r="B93" s="5" t="s">
        <v>296</v>
      </c>
      <c r="C93" s="5"/>
      <c r="D93" s="99"/>
      <c r="E93" s="99"/>
      <c r="F93" s="99"/>
      <c r="G93" s="99"/>
      <c r="H93" s="99"/>
      <c r="I93" s="99"/>
      <c r="J93" s="99"/>
      <c r="K93" s="285"/>
      <c r="L93" s="99"/>
      <c r="M93" s="99"/>
      <c r="N93" s="99"/>
      <c r="O93" s="99"/>
      <c r="P93" s="99"/>
      <c r="Q93" s="99"/>
      <c r="R93" s="99"/>
      <c r="S93" s="99"/>
      <c r="T93" s="99"/>
      <c r="U93" s="285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>
        <f t="shared" si="11"/>
        <v>0</v>
      </c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ht="15">
      <c r="A94" s="11" t="s">
        <v>532</v>
      </c>
      <c r="B94" s="5" t="s">
        <v>296</v>
      </c>
      <c r="C94" s="5"/>
      <c r="D94" s="99"/>
      <c r="E94" s="99"/>
      <c r="F94" s="99"/>
      <c r="G94" s="99"/>
      <c r="H94" s="99"/>
      <c r="I94" s="99"/>
      <c r="J94" s="99"/>
      <c r="K94" s="285"/>
      <c r="L94" s="99"/>
      <c r="M94" s="99"/>
      <c r="N94" s="99"/>
      <c r="O94" s="99"/>
      <c r="P94" s="99"/>
      <c r="Q94" s="99"/>
      <c r="R94" s="99"/>
      <c r="S94" s="99"/>
      <c r="T94" s="99"/>
      <c r="U94" s="285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>
        <f t="shared" si="11"/>
        <v>0</v>
      </c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ht="15">
      <c r="A95" s="11" t="s">
        <v>533</v>
      </c>
      <c r="B95" s="5" t="s">
        <v>296</v>
      </c>
      <c r="C95" s="5"/>
      <c r="D95" s="99"/>
      <c r="E95" s="99"/>
      <c r="F95" s="99"/>
      <c r="G95" s="99"/>
      <c r="H95" s="99"/>
      <c r="I95" s="99"/>
      <c r="J95" s="99"/>
      <c r="K95" s="285"/>
      <c r="L95" s="99"/>
      <c r="M95" s="99"/>
      <c r="N95" s="99"/>
      <c r="O95" s="99"/>
      <c r="P95" s="99"/>
      <c r="Q95" s="99"/>
      <c r="R95" s="99"/>
      <c r="S95" s="99"/>
      <c r="T95" s="99"/>
      <c r="U95" s="285"/>
      <c r="V95" s="99">
        <v>0</v>
      </c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>
        <f t="shared" si="11"/>
        <v>0</v>
      </c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ht="15">
      <c r="A96" s="13" t="s">
        <v>167</v>
      </c>
      <c r="B96" s="12" t="s">
        <v>296</v>
      </c>
      <c r="C96" s="5"/>
      <c r="D96" s="99">
        <f>SUM(D90:D95)</f>
        <v>0</v>
      </c>
      <c r="E96" s="99">
        <f aca="true" t="shared" si="14" ref="E96:AD96">SUM(E90:E95)</f>
        <v>0</v>
      </c>
      <c r="F96" s="99">
        <f t="shared" si="14"/>
        <v>0</v>
      </c>
      <c r="G96" s="99">
        <f t="shared" si="14"/>
        <v>0</v>
      </c>
      <c r="H96" s="99">
        <f t="shared" si="14"/>
        <v>0</v>
      </c>
      <c r="I96" s="99">
        <f t="shared" si="14"/>
        <v>0</v>
      </c>
      <c r="J96" s="99">
        <f t="shared" si="14"/>
        <v>0</v>
      </c>
      <c r="K96" s="285">
        <f t="shared" si="14"/>
        <v>0</v>
      </c>
      <c r="L96" s="99">
        <f t="shared" si="14"/>
        <v>0</v>
      </c>
      <c r="M96" s="99">
        <f t="shared" si="14"/>
        <v>0</v>
      </c>
      <c r="N96" s="99">
        <f t="shared" si="14"/>
        <v>0</v>
      </c>
      <c r="O96" s="99"/>
      <c r="P96" s="99">
        <f t="shared" si="14"/>
        <v>0</v>
      </c>
      <c r="Q96" s="99">
        <f t="shared" si="14"/>
        <v>0</v>
      </c>
      <c r="R96" s="99">
        <f t="shared" si="14"/>
        <v>0</v>
      </c>
      <c r="S96" s="99">
        <f t="shared" si="14"/>
        <v>0</v>
      </c>
      <c r="T96" s="99">
        <f t="shared" si="14"/>
        <v>0</v>
      </c>
      <c r="U96" s="285">
        <f t="shared" si="14"/>
        <v>0</v>
      </c>
      <c r="V96" s="99">
        <f t="shared" si="14"/>
        <v>0</v>
      </c>
      <c r="W96" s="99">
        <f t="shared" si="14"/>
        <v>0</v>
      </c>
      <c r="X96" s="99">
        <f t="shared" si="14"/>
        <v>0</v>
      </c>
      <c r="Y96" s="99">
        <f t="shared" si="14"/>
        <v>0</v>
      </c>
      <c r="Z96" s="99">
        <f t="shared" si="14"/>
        <v>0</v>
      </c>
      <c r="AA96" s="99">
        <f t="shared" si="14"/>
        <v>0</v>
      </c>
      <c r="AB96" s="99">
        <f t="shared" si="14"/>
        <v>0</v>
      </c>
      <c r="AC96" s="99">
        <f t="shared" si="14"/>
        <v>0</v>
      </c>
      <c r="AD96" s="99">
        <f t="shared" si="14"/>
        <v>0</v>
      </c>
      <c r="AE96" s="99"/>
      <c r="AF96" s="99"/>
      <c r="AG96" s="99"/>
      <c r="AH96" s="99"/>
      <c r="AI96" s="99"/>
      <c r="AJ96" s="99">
        <f t="shared" si="11"/>
        <v>0</v>
      </c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ht="15">
      <c r="A97" s="10" t="s">
        <v>534</v>
      </c>
      <c r="B97" s="5" t="s">
        <v>297</v>
      </c>
      <c r="C97" s="5"/>
      <c r="D97" s="99"/>
      <c r="E97" s="99"/>
      <c r="F97" s="99"/>
      <c r="G97" s="99"/>
      <c r="H97" s="99"/>
      <c r="I97" s="99"/>
      <c r="J97" s="99"/>
      <c r="K97" s="285"/>
      <c r="L97" s="99"/>
      <c r="M97" s="99"/>
      <c r="N97" s="99"/>
      <c r="O97" s="99"/>
      <c r="P97" s="99"/>
      <c r="Q97" s="99"/>
      <c r="R97" s="99"/>
      <c r="S97" s="99"/>
      <c r="T97" s="99"/>
      <c r="U97" s="285"/>
      <c r="V97" s="99"/>
      <c r="W97" s="99"/>
      <c r="X97" s="99">
        <v>0</v>
      </c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>
        <f t="shared" si="11"/>
        <v>0</v>
      </c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ht="15">
      <c r="A98" s="14" t="s">
        <v>166</v>
      </c>
      <c r="B98" s="12" t="s">
        <v>297</v>
      </c>
      <c r="C98" s="5"/>
      <c r="D98" s="99">
        <f>SUM(D97)</f>
        <v>0</v>
      </c>
      <c r="E98" s="99">
        <f aca="true" t="shared" si="15" ref="E98:AD98">SUM(E97)</f>
        <v>0</v>
      </c>
      <c r="F98" s="99">
        <f t="shared" si="15"/>
        <v>0</v>
      </c>
      <c r="G98" s="99">
        <f t="shared" si="15"/>
        <v>0</v>
      </c>
      <c r="H98" s="99">
        <f t="shared" si="15"/>
        <v>0</v>
      </c>
      <c r="I98" s="99">
        <f t="shared" si="15"/>
        <v>0</v>
      </c>
      <c r="J98" s="99">
        <f t="shared" si="15"/>
        <v>0</v>
      </c>
      <c r="K98" s="285">
        <f t="shared" si="15"/>
        <v>0</v>
      </c>
      <c r="L98" s="99">
        <f t="shared" si="15"/>
        <v>0</v>
      </c>
      <c r="M98" s="99">
        <f t="shared" si="15"/>
        <v>0</v>
      </c>
      <c r="N98" s="99">
        <f t="shared" si="15"/>
        <v>0</v>
      </c>
      <c r="O98" s="99"/>
      <c r="P98" s="99">
        <f t="shared" si="15"/>
        <v>0</v>
      </c>
      <c r="Q98" s="99">
        <f t="shared" si="15"/>
        <v>0</v>
      </c>
      <c r="R98" s="99">
        <f t="shared" si="15"/>
        <v>0</v>
      </c>
      <c r="S98" s="99">
        <f t="shared" si="15"/>
        <v>0</v>
      </c>
      <c r="T98" s="99">
        <f t="shared" si="15"/>
        <v>0</v>
      </c>
      <c r="U98" s="285">
        <f t="shared" si="15"/>
        <v>0</v>
      </c>
      <c r="V98" s="99">
        <f t="shared" si="15"/>
        <v>0</v>
      </c>
      <c r="W98" s="99">
        <f t="shared" si="15"/>
        <v>0</v>
      </c>
      <c r="X98" s="99">
        <f t="shared" si="15"/>
        <v>0</v>
      </c>
      <c r="Y98" s="99">
        <f t="shared" si="15"/>
        <v>0</v>
      </c>
      <c r="Z98" s="99">
        <f t="shared" si="15"/>
        <v>0</v>
      </c>
      <c r="AA98" s="99">
        <f t="shared" si="15"/>
        <v>0</v>
      </c>
      <c r="AB98" s="99">
        <f t="shared" si="15"/>
        <v>0</v>
      </c>
      <c r="AC98" s="99">
        <f t="shared" si="15"/>
        <v>0</v>
      </c>
      <c r="AD98" s="99">
        <f t="shared" si="15"/>
        <v>0</v>
      </c>
      <c r="AE98" s="99"/>
      <c r="AF98" s="99"/>
      <c r="AG98" s="99"/>
      <c r="AH98" s="99"/>
      <c r="AI98" s="99"/>
      <c r="AJ98" s="99">
        <f t="shared" si="11"/>
        <v>0</v>
      </c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ht="15">
      <c r="A99" s="10" t="s">
        <v>535</v>
      </c>
      <c r="B99" s="5" t="s">
        <v>298</v>
      </c>
      <c r="C99" s="5"/>
      <c r="D99" s="99"/>
      <c r="E99" s="99"/>
      <c r="F99" s="99"/>
      <c r="G99" s="99"/>
      <c r="H99" s="99"/>
      <c r="I99" s="99"/>
      <c r="J99" s="99"/>
      <c r="K99" s="285"/>
      <c r="L99" s="99"/>
      <c r="M99" s="99"/>
      <c r="N99" s="99"/>
      <c r="O99" s="99"/>
      <c r="P99" s="99"/>
      <c r="Q99" s="99"/>
      <c r="R99" s="99"/>
      <c r="S99" s="99"/>
      <c r="T99" s="99"/>
      <c r="U99" s="285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>
        <f t="shared" si="11"/>
        <v>0</v>
      </c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ht="15">
      <c r="A100" s="10" t="s">
        <v>536</v>
      </c>
      <c r="B100" s="5" t="s">
        <v>298</v>
      </c>
      <c r="C100" s="5"/>
      <c r="D100" s="99"/>
      <c r="E100" s="99"/>
      <c r="F100" s="99"/>
      <c r="G100" s="99"/>
      <c r="H100" s="99"/>
      <c r="I100" s="99"/>
      <c r="J100" s="99"/>
      <c r="K100" s="285"/>
      <c r="L100" s="99"/>
      <c r="M100" s="99"/>
      <c r="N100" s="99"/>
      <c r="O100" s="99"/>
      <c r="P100" s="99"/>
      <c r="Q100" s="99"/>
      <c r="R100" s="99"/>
      <c r="S100" s="99"/>
      <c r="T100" s="99"/>
      <c r="U100" s="285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>
        <f t="shared" si="11"/>
        <v>0</v>
      </c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ht="15">
      <c r="A101" s="11" t="s">
        <v>537</v>
      </c>
      <c r="B101" s="5" t="s">
        <v>298</v>
      </c>
      <c r="C101" s="5"/>
      <c r="D101" s="99"/>
      <c r="E101" s="99"/>
      <c r="F101" s="99"/>
      <c r="G101" s="99"/>
      <c r="H101" s="99"/>
      <c r="I101" s="99"/>
      <c r="J101" s="99"/>
      <c r="K101" s="285"/>
      <c r="L101" s="99"/>
      <c r="M101" s="99"/>
      <c r="N101" s="99"/>
      <c r="O101" s="99"/>
      <c r="P101" s="99"/>
      <c r="Q101" s="99"/>
      <c r="R101" s="99"/>
      <c r="S101" s="99"/>
      <c r="T101" s="99"/>
      <c r="U101" s="285"/>
      <c r="V101" s="99"/>
      <c r="W101" s="99"/>
      <c r="X101" s="99"/>
      <c r="Y101" s="99">
        <v>0</v>
      </c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>
        <f t="shared" si="11"/>
        <v>0</v>
      </c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ht="15">
      <c r="A102" s="11" t="s">
        <v>538</v>
      </c>
      <c r="B102" s="5" t="s">
        <v>298</v>
      </c>
      <c r="C102" s="5"/>
      <c r="D102" s="99"/>
      <c r="E102" s="99"/>
      <c r="F102" s="99"/>
      <c r="G102" s="99"/>
      <c r="H102" s="99"/>
      <c r="I102" s="99"/>
      <c r="J102" s="99"/>
      <c r="K102" s="285"/>
      <c r="L102" s="99"/>
      <c r="M102" s="99"/>
      <c r="N102" s="99"/>
      <c r="O102" s="99"/>
      <c r="P102" s="99"/>
      <c r="Q102" s="99"/>
      <c r="R102" s="99"/>
      <c r="S102" s="99"/>
      <c r="T102" s="99"/>
      <c r="U102" s="285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>
        <f t="shared" si="11"/>
        <v>0</v>
      </c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ht="15">
      <c r="A103" s="11" t="s">
        <v>539</v>
      </c>
      <c r="B103" s="5" t="s">
        <v>298</v>
      </c>
      <c r="C103" s="5"/>
      <c r="D103" s="99"/>
      <c r="E103" s="99"/>
      <c r="F103" s="99"/>
      <c r="G103" s="99"/>
      <c r="H103" s="99"/>
      <c r="I103" s="99"/>
      <c r="J103" s="99"/>
      <c r="K103" s="285"/>
      <c r="L103" s="99"/>
      <c r="M103" s="99"/>
      <c r="N103" s="99"/>
      <c r="O103" s="99"/>
      <c r="P103" s="99"/>
      <c r="Q103" s="99"/>
      <c r="R103" s="99"/>
      <c r="S103" s="99"/>
      <c r="T103" s="99"/>
      <c r="U103" s="285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>
        <f t="shared" si="11"/>
        <v>0</v>
      </c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ht="15" customHeight="1">
      <c r="A104" s="15" t="s">
        <v>540</v>
      </c>
      <c r="B104" s="5" t="s">
        <v>298</v>
      </c>
      <c r="C104" s="5"/>
      <c r="D104" s="99"/>
      <c r="E104" s="99"/>
      <c r="F104" s="99"/>
      <c r="G104" s="99"/>
      <c r="H104" s="99"/>
      <c r="I104" s="99"/>
      <c r="J104" s="99"/>
      <c r="K104" s="285"/>
      <c r="L104" s="99"/>
      <c r="M104" s="99"/>
      <c r="N104" s="99"/>
      <c r="O104" s="99"/>
      <c r="P104" s="99"/>
      <c r="Q104" s="99"/>
      <c r="R104" s="99"/>
      <c r="S104" s="99"/>
      <c r="T104" s="99"/>
      <c r="U104" s="285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>
        <f t="shared" si="11"/>
        <v>0</v>
      </c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ht="15" customHeight="1">
      <c r="A105" s="9" t="s">
        <v>165</v>
      </c>
      <c r="B105" s="12" t="s">
        <v>298</v>
      </c>
      <c r="C105" s="5"/>
      <c r="D105" s="99">
        <f>SUM(D99:D104)</f>
        <v>0</v>
      </c>
      <c r="E105" s="99">
        <f aca="true" t="shared" si="16" ref="E105:AD105">SUM(E99:E104)</f>
        <v>0</v>
      </c>
      <c r="F105" s="99">
        <f t="shared" si="16"/>
        <v>0</v>
      </c>
      <c r="G105" s="99">
        <f t="shared" si="16"/>
        <v>0</v>
      </c>
      <c r="H105" s="99">
        <f t="shared" si="16"/>
        <v>0</v>
      </c>
      <c r="I105" s="99">
        <f t="shared" si="16"/>
        <v>0</v>
      </c>
      <c r="J105" s="99">
        <f t="shared" si="16"/>
        <v>0</v>
      </c>
      <c r="K105" s="285">
        <f t="shared" si="16"/>
        <v>0</v>
      </c>
      <c r="L105" s="99">
        <f t="shared" si="16"/>
        <v>0</v>
      </c>
      <c r="M105" s="99">
        <f t="shared" si="16"/>
        <v>0</v>
      </c>
      <c r="N105" s="99">
        <f t="shared" si="16"/>
        <v>0</v>
      </c>
      <c r="O105" s="99"/>
      <c r="P105" s="99">
        <f t="shared" si="16"/>
        <v>0</v>
      </c>
      <c r="Q105" s="99">
        <f t="shared" si="16"/>
        <v>0</v>
      </c>
      <c r="R105" s="99">
        <f t="shared" si="16"/>
        <v>0</v>
      </c>
      <c r="S105" s="99">
        <f t="shared" si="16"/>
        <v>0</v>
      </c>
      <c r="T105" s="99">
        <f t="shared" si="16"/>
        <v>0</v>
      </c>
      <c r="U105" s="285">
        <f t="shared" si="16"/>
        <v>0</v>
      </c>
      <c r="V105" s="99">
        <f t="shared" si="16"/>
        <v>0</v>
      </c>
      <c r="W105" s="99">
        <f t="shared" si="16"/>
        <v>0</v>
      </c>
      <c r="X105" s="99">
        <f t="shared" si="16"/>
        <v>0</v>
      </c>
      <c r="Y105" s="99">
        <f t="shared" si="16"/>
        <v>0</v>
      </c>
      <c r="Z105" s="99">
        <f t="shared" si="16"/>
        <v>0</v>
      </c>
      <c r="AA105" s="99">
        <f t="shared" si="16"/>
        <v>0</v>
      </c>
      <c r="AB105" s="99">
        <f t="shared" si="16"/>
        <v>0</v>
      </c>
      <c r="AC105" s="99">
        <f t="shared" si="16"/>
        <v>0</v>
      </c>
      <c r="AD105" s="99">
        <f t="shared" si="16"/>
        <v>0</v>
      </c>
      <c r="AE105" s="99"/>
      <c r="AF105" s="99"/>
      <c r="AG105" s="99"/>
      <c r="AH105" s="99"/>
      <c r="AI105" s="99"/>
      <c r="AJ105" s="99">
        <f t="shared" si="11"/>
        <v>0</v>
      </c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ht="15">
      <c r="A106" s="10" t="s">
        <v>541</v>
      </c>
      <c r="B106" s="5" t="s">
        <v>299</v>
      </c>
      <c r="C106" s="5"/>
      <c r="D106" s="99"/>
      <c r="E106" s="99"/>
      <c r="F106" s="99"/>
      <c r="G106" s="99"/>
      <c r="H106" s="99"/>
      <c r="I106" s="99"/>
      <c r="J106" s="99"/>
      <c r="K106" s="285"/>
      <c r="L106" s="99"/>
      <c r="M106" s="99"/>
      <c r="N106" s="99"/>
      <c r="O106" s="99"/>
      <c r="P106" s="99"/>
      <c r="Q106" s="99"/>
      <c r="R106" s="99"/>
      <c r="S106" s="99"/>
      <c r="T106" s="99"/>
      <c r="U106" s="285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>
        <f t="shared" si="11"/>
        <v>0</v>
      </c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ht="15">
      <c r="A107" s="10" t="s">
        <v>542</v>
      </c>
      <c r="B107" s="5" t="s">
        <v>299</v>
      </c>
      <c r="C107" s="5"/>
      <c r="D107" s="99"/>
      <c r="E107" s="99"/>
      <c r="F107" s="99"/>
      <c r="G107" s="99"/>
      <c r="H107" s="99"/>
      <c r="I107" s="99"/>
      <c r="J107" s="99"/>
      <c r="K107" s="285"/>
      <c r="L107" s="99"/>
      <c r="M107" s="99"/>
      <c r="N107" s="99"/>
      <c r="O107" s="99"/>
      <c r="P107" s="99"/>
      <c r="Q107" s="99"/>
      <c r="R107" s="99"/>
      <c r="S107" s="99"/>
      <c r="T107" s="99"/>
      <c r="U107" s="285"/>
      <c r="V107" s="99"/>
      <c r="W107" s="99"/>
      <c r="X107" s="99"/>
      <c r="Y107" s="99"/>
      <c r="Z107" s="99"/>
      <c r="AA107" s="99"/>
      <c r="AB107" s="99"/>
      <c r="AC107" s="99"/>
      <c r="AD107" s="99">
        <v>0</v>
      </c>
      <c r="AE107" s="99"/>
      <c r="AF107" s="99"/>
      <c r="AG107" s="99"/>
      <c r="AH107" s="99"/>
      <c r="AI107" s="99"/>
      <c r="AJ107" s="99">
        <f t="shared" si="11"/>
        <v>0</v>
      </c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ht="15">
      <c r="A108" s="9" t="s">
        <v>164</v>
      </c>
      <c r="B108" s="7" t="s">
        <v>299</v>
      </c>
      <c r="C108" s="5"/>
      <c r="D108" s="99">
        <f>SUM(D106:D107)</f>
        <v>0</v>
      </c>
      <c r="E108" s="99">
        <f aca="true" t="shared" si="17" ref="E108:AD108">SUM(E106:E107)</f>
        <v>0</v>
      </c>
      <c r="F108" s="99">
        <f t="shared" si="17"/>
        <v>0</v>
      </c>
      <c r="G108" s="99">
        <f t="shared" si="17"/>
        <v>0</v>
      </c>
      <c r="H108" s="99">
        <f t="shared" si="17"/>
        <v>0</v>
      </c>
      <c r="I108" s="99">
        <f t="shared" si="17"/>
        <v>0</v>
      </c>
      <c r="J108" s="99">
        <f t="shared" si="17"/>
        <v>0</v>
      </c>
      <c r="K108" s="285">
        <f t="shared" si="17"/>
        <v>0</v>
      </c>
      <c r="L108" s="99">
        <f t="shared" si="17"/>
        <v>0</v>
      </c>
      <c r="M108" s="99">
        <f t="shared" si="17"/>
        <v>0</v>
      </c>
      <c r="N108" s="99">
        <f t="shared" si="17"/>
        <v>0</v>
      </c>
      <c r="O108" s="99"/>
      <c r="P108" s="99">
        <f t="shared" si="17"/>
        <v>0</v>
      </c>
      <c r="Q108" s="99">
        <f t="shared" si="17"/>
        <v>0</v>
      </c>
      <c r="R108" s="99">
        <f t="shared" si="17"/>
        <v>0</v>
      </c>
      <c r="S108" s="99">
        <f t="shared" si="17"/>
        <v>0</v>
      </c>
      <c r="T108" s="99">
        <f t="shared" si="17"/>
        <v>0</v>
      </c>
      <c r="U108" s="285">
        <f t="shared" si="17"/>
        <v>0</v>
      </c>
      <c r="V108" s="99">
        <f t="shared" si="17"/>
        <v>0</v>
      </c>
      <c r="W108" s="99">
        <f t="shared" si="17"/>
        <v>0</v>
      </c>
      <c r="X108" s="99">
        <f t="shared" si="17"/>
        <v>0</v>
      </c>
      <c r="Y108" s="99">
        <f t="shared" si="17"/>
        <v>0</v>
      </c>
      <c r="Z108" s="99">
        <f t="shared" si="17"/>
        <v>0</v>
      </c>
      <c r="AA108" s="99">
        <f t="shared" si="17"/>
        <v>0</v>
      </c>
      <c r="AB108" s="99">
        <f t="shared" si="17"/>
        <v>0</v>
      </c>
      <c r="AC108" s="99">
        <f t="shared" si="17"/>
        <v>0</v>
      </c>
      <c r="AD108" s="99">
        <f t="shared" si="17"/>
        <v>0</v>
      </c>
      <c r="AE108" s="99"/>
      <c r="AF108" s="99"/>
      <c r="AG108" s="99"/>
      <c r="AH108" s="99"/>
      <c r="AI108" s="99"/>
      <c r="AJ108" s="99">
        <f t="shared" si="11"/>
        <v>0</v>
      </c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ht="15">
      <c r="A109" s="10" t="s">
        <v>543</v>
      </c>
      <c r="B109" s="5" t="s">
        <v>300</v>
      </c>
      <c r="C109" s="5"/>
      <c r="D109" s="99"/>
      <c r="E109" s="99"/>
      <c r="F109" s="99"/>
      <c r="G109" s="99"/>
      <c r="H109" s="99"/>
      <c r="I109" s="99"/>
      <c r="J109" s="99"/>
      <c r="K109" s="285"/>
      <c r="L109" s="99"/>
      <c r="M109" s="99"/>
      <c r="N109" s="99"/>
      <c r="O109" s="99"/>
      <c r="P109" s="99"/>
      <c r="Q109" s="99"/>
      <c r="R109" s="99"/>
      <c r="S109" s="99"/>
      <c r="T109" s="99"/>
      <c r="U109" s="285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>
        <f t="shared" si="11"/>
        <v>0</v>
      </c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ht="15">
      <c r="A110" s="10" t="s">
        <v>544</v>
      </c>
      <c r="B110" s="5" t="s">
        <v>300</v>
      </c>
      <c r="C110" s="5"/>
      <c r="D110" s="99"/>
      <c r="E110" s="99"/>
      <c r="F110" s="99"/>
      <c r="G110" s="99"/>
      <c r="H110" s="99"/>
      <c r="I110" s="99"/>
      <c r="J110" s="99"/>
      <c r="K110" s="285"/>
      <c r="L110" s="99"/>
      <c r="M110" s="99"/>
      <c r="N110" s="99"/>
      <c r="O110" s="99"/>
      <c r="P110" s="99"/>
      <c r="Q110" s="99"/>
      <c r="R110" s="99"/>
      <c r="S110" s="99"/>
      <c r="T110" s="99"/>
      <c r="U110" s="285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>
        <f t="shared" si="11"/>
        <v>0</v>
      </c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ht="15">
      <c r="A111" s="11" t="s">
        <v>545</v>
      </c>
      <c r="B111" s="5" t="s">
        <v>300</v>
      </c>
      <c r="C111" s="5"/>
      <c r="D111" s="99"/>
      <c r="E111" s="99"/>
      <c r="F111" s="99"/>
      <c r="G111" s="99"/>
      <c r="H111" s="99"/>
      <c r="I111" s="99"/>
      <c r="J111" s="99"/>
      <c r="K111" s="285"/>
      <c r="L111" s="99"/>
      <c r="M111" s="99"/>
      <c r="N111" s="99"/>
      <c r="O111" s="99"/>
      <c r="P111" s="99"/>
      <c r="Q111" s="99"/>
      <c r="R111" s="99"/>
      <c r="S111" s="99"/>
      <c r="T111" s="99"/>
      <c r="U111" s="285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>
        <f t="shared" si="11"/>
        <v>0</v>
      </c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ht="15">
      <c r="A112" s="11" t="s">
        <v>546</v>
      </c>
      <c r="B112" s="5" t="s">
        <v>300</v>
      </c>
      <c r="C112" s="5"/>
      <c r="D112" s="99"/>
      <c r="E112" s="99"/>
      <c r="F112" s="99"/>
      <c r="G112" s="99"/>
      <c r="H112" s="99"/>
      <c r="I112" s="99"/>
      <c r="J112" s="99"/>
      <c r="K112" s="285"/>
      <c r="L112" s="99"/>
      <c r="M112" s="99"/>
      <c r="N112" s="99"/>
      <c r="O112" s="99"/>
      <c r="P112" s="99"/>
      <c r="Q112" s="99"/>
      <c r="R112" s="99"/>
      <c r="S112" s="99"/>
      <c r="T112" s="99"/>
      <c r="U112" s="285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>
        <f t="shared" si="11"/>
        <v>0</v>
      </c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ht="15">
      <c r="A113" s="11" t="s">
        <v>547</v>
      </c>
      <c r="B113" s="5" t="s">
        <v>300</v>
      </c>
      <c r="C113" s="5"/>
      <c r="D113" s="99"/>
      <c r="E113" s="99"/>
      <c r="F113" s="99"/>
      <c r="G113" s="99"/>
      <c r="H113" s="99"/>
      <c r="I113" s="99"/>
      <c r="J113" s="99"/>
      <c r="K113" s="285"/>
      <c r="L113" s="99"/>
      <c r="M113" s="99"/>
      <c r="N113" s="99"/>
      <c r="O113" s="99"/>
      <c r="P113" s="99"/>
      <c r="Q113" s="99"/>
      <c r="R113" s="99"/>
      <c r="S113" s="99"/>
      <c r="T113" s="99"/>
      <c r="U113" s="285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>
        <f t="shared" si="11"/>
        <v>0</v>
      </c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ht="15">
      <c r="A114" s="11" t="s">
        <v>548</v>
      </c>
      <c r="B114" s="5" t="s">
        <v>300</v>
      </c>
      <c r="C114" s="5"/>
      <c r="D114" s="99"/>
      <c r="E114" s="99"/>
      <c r="F114" s="99"/>
      <c r="G114" s="99"/>
      <c r="H114" s="99"/>
      <c r="I114" s="99"/>
      <c r="J114" s="99"/>
      <c r="K114" s="285"/>
      <c r="L114" s="99"/>
      <c r="M114" s="99"/>
      <c r="N114" s="99"/>
      <c r="O114" s="99"/>
      <c r="P114" s="99"/>
      <c r="Q114" s="99"/>
      <c r="R114" s="99"/>
      <c r="S114" s="99"/>
      <c r="T114" s="99"/>
      <c r="U114" s="285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>
        <f t="shared" si="11"/>
        <v>0</v>
      </c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ht="15">
      <c r="A115" s="11" t="s">
        <v>549</v>
      </c>
      <c r="B115" s="5" t="s">
        <v>300</v>
      </c>
      <c r="C115" s="5"/>
      <c r="D115" s="99"/>
      <c r="E115" s="99"/>
      <c r="F115" s="99"/>
      <c r="G115" s="99"/>
      <c r="H115" s="99"/>
      <c r="I115" s="99"/>
      <c r="J115" s="99"/>
      <c r="K115" s="285"/>
      <c r="L115" s="99"/>
      <c r="M115" s="99"/>
      <c r="N115" s="99"/>
      <c r="O115" s="99"/>
      <c r="P115" s="99"/>
      <c r="Q115" s="99"/>
      <c r="R115" s="99"/>
      <c r="S115" s="99"/>
      <c r="T115" s="99"/>
      <c r="U115" s="285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>
        <f t="shared" si="11"/>
        <v>0</v>
      </c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ht="15">
      <c r="A116" s="11" t="s">
        <v>550</v>
      </c>
      <c r="B116" s="5" t="s">
        <v>300</v>
      </c>
      <c r="C116" s="5"/>
      <c r="D116" s="99"/>
      <c r="E116" s="99"/>
      <c r="F116" s="99"/>
      <c r="G116" s="99"/>
      <c r="H116" s="99"/>
      <c r="I116" s="99"/>
      <c r="J116" s="99"/>
      <c r="K116" s="285"/>
      <c r="L116" s="99"/>
      <c r="M116" s="99"/>
      <c r="N116" s="99"/>
      <c r="O116" s="99"/>
      <c r="P116" s="99"/>
      <c r="Q116" s="99"/>
      <c r="R116" s="99"/>
      <c r="S116" s="99"/>
      <c r="T116" s="99"/>
      <c r="U116" s="285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>
        <f t="shared" si="11"/>
        <v>0</v>
      </c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ht="15">
      <c r="A117" s="11" t="s">
        <v>551</v>
      </c>
      <c r="B117" s="5" t="s">
        <v>300</v>
      </c>
      <c r="C117" s="5"/>
      <c r="D117" s="99"/>
      <c r="E117" s="99"/>
      <c r="F117" s="99"/>
      <c r="G117" s="99"/>
      <c r="H117" s="99"/>
      <c r="I117" s="99"/>
      <c r="J117" s="99"/>
      <c r="K117" s="285"/>
      <c r="L117" s="99"/>
      <c r="M117" s="99"/>
      <c r="N117" s="99"/>
      <c r="O117" s="99"/>
      <c r="P117" s="99"/>
      <c r="Q117" s="99"/>
      <c r="R117" s="99"/>
      <c r="S117" s="99"/>
      <c r="T117" s="99"/>
      <c r="U117" s="285"/>
      <c r="V117" s="99"/>
      <c r="W117" s="99"/>
      <c r="X117" s="99"/>
      <c r="Y117" s="99"/>
      <c r="Z117" s="99"/>
      <c r="AA117" s="99"/>
      <c r="AB117" s="99"/>
      <c r="AC117" s="99"/>
      <c r="AD117" s="99">
        <v>0</v>
      </c>
      <c r="AE117" s="99"/>
      <c r="AF117" s="99"/>
      <c r="AG117" s="99"/>
      <c r="AH117" s="99"/>
      <c r="AI117" s="99"/>
      <c r="AJ117" s="99">
        <f t="shared" si="11"/>
        <v>0</v>
      </c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ht="15">
      <c r="A118" s="11" t="s">
        <v>552</v>
      </c>
      <c r="B118" s="5" t="s">
        <v>300</v>
      </c>
      <c r="C118" s="5"/>
      <c r="D118" s="99"/>
      <c r="E118" s="99"/>
      <c r="F118" s="99"/>
      <c r="G118" s="99"/>
      <c r="H118" s="99"/>
      <c r="I118" s="99"/>
      <c r="J118" s="99"/>
      <c r="K118" s="285"/>
      <c r="L118" s="99"/>
      <c r="M118" s="99"/>
      <c r="N118" s="99"/>
      <c r="O118" s="99"/>
      <c r="P118" s="99"/>
      <c r="Q118" s="99"/>
      <c r="R118" s="99"/>
      <c r="S118" s="99"/>
      <c r="T118" s="99"/>
      <c r="U118" s="285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>
        <f t="shared" si="11"/>
        <v>0</v>
      </c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ht="30">
      <c r="A119" s="11" t="s">
        <v>553</v>
      </c>
      <c r="B119" s="5" t="s">
        <v>300</v>
      </c>
      <c r="C119" s="5"/>
      <c r="D119" s="99"/>
      <c r="E119" s="99"/>
      <c r="F119" s="99"/>
      <c r="G119" s="99"/>
      <c r="H119" s="99"/>
      <c r="I119" s="99"/>
      <c r="J119" s="99"/>
      <c r="K119" s="285"/>
      <c r="L119" s="99"/>
      <c r="M119" s="99"/>
      <c r="N119" s="99"/>
      <c r="O119" s="99"/>
      <c r="P119" s="99"/>
      <c r="Q119" s="99"/>
      <c r="R119" s="99"/>
      <c r="S119" s="99"/>
      <c r="T119" s="99"/>
      <c r="U119" s="285"/>
      <c r="V119" s="99"/>
      <c r="W119" s="99"/>
      <c r="X119" s="99"/>
      <c r="Y119" s="99"/>
      <c r="Z119" s="99"/>
      <c r="AA119" s="99"/>
      <c r="AB119" s="99"/>
      <c r="AC119" s="99"/>
      <c r="AD119" s="99">
        <v>1058161</v>
      </c>
      <c r="AE119" s="99"/>
      <c r="AF119" s="99"/>
      <c r="AG119" s="99"/>
      <c r="AH119" s="99"/>
      <c r="AI119" s="99"/>
      <c r="AJ119" s="99">
        <f t="shared" si="11"/>
        <v>1058161</v>
      </c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ht="15" customHeight="1">
      <c r="A120" s="11" t="s">
        <v>554</v>
      </c>
      <c r="B120" s="5" t="s">
        <v>300</v>
      </c>
      <c r="C120" s="5"/>
      <c r="D120" s="99"/>
      <c r="E120" s="99"/>
      <c r="F120" s="99"/>
      <c r="G120" s="99"/>
      <c r="H120" s="99"/>
      <c r="I120" s="99"/>
      <c r="J120" s="99"/>
      <c r="K120" s="285"/>
      <c r="L120" s="99"/>
      <c r="M120" s="99"/>
      <c r="N120" s="99"/>
      <c r="O120" s="99"/>
      <c r="P120" s="99"/>
      <c r="Q120" s="99"/>
      <c r="R120" s="99"/>
      <c r="S120" s="99"/>
      <c r="T120" s="99"/>
      <c r="U120" s="285"/>
      <c r="V120" s="99"/>
      <c r="W120" s="99"/>
      <c r="X120" s="99"/>
      <c r="Y120" s="99"/>
      <c r="Z120" s="99"/>
      <c r="AA120" s="99"/>
      <c r="AB120" s="99"/>
      <c r="AC120" s="99"/>
      <c r="AD120" s="99">
        <v>0</v>
      </c>
      <c r="AE120" s="99"/>
      <c r="AF120" s="99"/>
      <c r="AG120" s="99"/>
      <c r="AH120" s="99"/>
      <c r="AI120" s="99"/>
      <c r="AJ120" s="99">
        <f t="shared" si="11"/>
        <v>0</v>
      </c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ht="15" customHeight="1">
      <c r="A121" s="9" t="s">
        <v>555</v>
      </c>
      <c r="B121" s="12" t="s">
        <v>300</v>
      </c>
      <c r="C121" s="5"/>
      <c r="D121" s="99">
        <f>SUM(D109:D120)</f>
        <v>0</v>
      </c>
      <c r="E121" s="99">
        <f aca="true" t="shared" si="18" ref="E121:AI121">SUM(E109:E120)</f>
        <v>0</v>
      </c>
      <c r="F121" s="99">
        <f t="shared" si="18"/>
        <v>0</v>
      </c>
      <c r="G121" s="99">
        <f t="shared" si="18"/>
        <v>0</v>
      </c>
      <c r="H121" s="99">
        <f t="shared" si="18"/>
        <v>0</v>
      </c>
      <c r="I121" s="99">
        <f t="shared" si="18"/>
        <v>0</v>
      </c>
      <c r="J121" s="99">
        <f t="shared" si="18"/>
        <v>0</v>
      </c>
      <c r="K121" s="285">
        <f t="shared" si="18"/>
        <v>0</v>
      </c>
      <c r="L121" s="99">
        <f t="shared" si="18"/>
        <v>0</v>
      </c>
      <c r="M121" s="99">
        <f t="shared" si="18"/>
        <v>0</v>
      </c>
      <c r="N121" s="99">
        <f t="shared" si="18"/>
        <v>0</v>
      </c>
      <c r="O121" s="99"/>
      <c r="P121" s="99">
        <f t="shared" si="18"/>
        <v>0</v>
      </c>
      <c r="Q121" s="99">
        <f t="shared" si="18"/>
        <v>0</v>
      </c>
      <c r="R121" s="99">
        <f t="shared" si="18"/>
        <v>0</v>
      </c>
      <c r="S121" s="99">
        <f t="shared" si="18"/>
        <v>0</v>
      </c>
      <c r="T121" s="99">
        <f t="shared" si="18"/>
        <v>0</v>
      </c>
      <c r="U121" s="285">
        <f t="shared" si="18"/>
        <v>0</v>
      </c>
      <c r="V121" s="99">
        <f t="shared" si="18"/>
        <v>0</v>
      </c>
      <c r="W121" s="99">
        <f t="shared" si="18"/>
        <v>0</v>
      </c>
      <c r="X121" s="99">
        <f t="shared" si="18"/>
        <v>0</v>
      </c>
      <c r="Y121" s="99">
        <f t="shared" si="18"/>
        <v>0</v>
      </c>
      <c r="Z121" s="99">
        <f t="shared" si="18"/>
        <v>0</v>
      </c>
      <c r="AA121" s="99">
        <f t="shared" si="18"/>
        <v>0</v>
      </c>
      <c r="AB121" s="99">
        <f t="shared" si="18"/>
        <v>0</v>
      </c>
      <c r="AC121" s="99">
        <f t="shared" si="18"/>
        <v>0</v>
      </c>
      <c r="AD121" s="99">
        <f t="shared" si="18"/>
        <v>1058161</v>
      </c>
      <c r="AE121" s="99">
        <f t="shared" si="18"/>
        <v>0</v>
      </c>
      <c r="AF121" s="99">
        <f t="shared" si="18"/>
        <v>0</v>
      </c>
      <c r="AG121" s="99">
        <f t="shared" si="18"/>
        <v>0</v>
      </c>
      <c r="AH121" s="99">
        <f t="shared" si="18"/>
        <v>0</v>
      </c>
      <c r="AI121" s="99">
        <f t="shared" si="18"/>
        <v>0</v>
      </c>
      <c r="AJ121" s="99">
        <f t="shared" si="11"/>
        <v>1058161</v>
      </c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ht="15.75">
      <c r="A122" s="16" t="s">
        <v>556</v>
      </c>
      <c r="B122" s="151" t="s">
        <v>301</v>
      </c>
      <c r="C122" s="7"/>
      <c r="D122" s="99">
        <f>SUM(D121,D108,D105,D98,D96,D89,D85+D68)</f>
        <v>0</v>
      </c>
      <c r="E122" s="99">
        <f aca="true" t="shared" si="19" ref="E122:AD122">SUM(E121,E108,E105,E98,E96,E89,E85+E68)</f>
        <v>0</v>
      </c>
      <c r="F122" s="99">
        <f t="shared" si="19"/>
        <v>0</v>
      </c>
      <c r="G122" s="99">
        <f t="shared" si="19"/>
        <v>0</v>
      </c>
      <c r="H122" s="99">
        <f t="shared" si="19"/>
        <v>0</v>
      </c>
      <c r="I122" s="99">
        <f t="shared" si="19"/>
        <v>0</v>
      </c>
      <c r="J122" s="99">
        <f t="shared" si="19"/>
        <v>0</v>
      </c>
      <c r="K122" s="285">
        <f t="shared" si="19"/>
        <v>0</v>
      </c>
      <c r="L122" s="99">
        <f t="shared" si="19"/>
        <v>0</v>
      </c>
      <c r="M122" s="99">
        <f t="shared" si="19"/>
        <v>0</v>
      </c>
      <c r="N122" s="99">
        <f t="shared" si="19"/>
        <v>0</v>
      </c>
      <c r="O122" s="99"/>
      <c r="P122" s="99">
        <f t="shared" si="19"/>
        <v>0</v>
      </c>
      <c r="Q122" s="99">
        <f t="shared" si="19"/>
        <v>0</v>
      </c>
      <c r="R122" s="99">
        <f t="shared" si="19"/>
        <v>0</v>
      </c>
      <c r="S122" s="99">
        <f t="shared" si="19"/>
        <v>0</v>
      </c>
      <c r="T122" s="99">
        <f t="shared" si="19"/>
        <v>0</v>
      </c>
      <c r="U122" s="285">
        <f t="shared" si="19"/>
        <v>0</v>
      </c>
      <c r="V122" s="99">
        <f t="shared" si="19"/>
        <v>0</v>
      </c>
      <c r="W122" s="99">
        <f t="shared" si="19"/>
        <v>23200</v>
      </c>
      <c r="X122" s="99">
        <f t="shared" si="19"/>
        <v>0</v>
      </c>
      <c r="Y122" s="99">
        <f t="shared" si="19"/>
        <v>0</v>
      </c>
      <c r="Z122" s="99">
        <f t="shared" si="19"/>
        <v>0</v>
      </c>
      <c r="AA122" s="99">
        <f t="shared" si="19"/>
        <v>0</v>
      </c>
      <c r="AB122" s="99">
        <f t="shared" si="19"/>
        <v>0</v>
      </c>
      <c r="AC122" s="99">
        <f t="shared" si="19"/>
        <v>0</v>
      </c>
      <c r="AD122" s="99">
        <f t="shared" si="19"/>
        <v>1058161</v>
      </c>
      <c r="AE122" s="99"/>
      <c r="AF122" s="99"/>
      <c r="AG122" s="99"/>
      <c r="AH122" s="99"/>
      <c r="AI122" s="99"/>
      <c r="AJ122" s="99">
        <f t="shared" si="11"/>
        <v>1081361</v>
      </c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ht="15">
      <c r="A123" s="9" t="s">
        <v>763</v>
      </c>
      <c r="B123" s="7" t="s">
        <v>302</v>
      </c>
      <c r="C123" s="5"/>
      <c r="D123" s="99"/>
      <c r="E123" s="99"/>
      <c r="F123" s="99"/>
      <c r="G123" s="99"/>
      <c r="H123" s="99"/>
      <c r="I123" s="99"/>
      <c r="J123" s="99"/>
      <c r="K123" s="285"/>
      <c r="L123" s="99"/>
      <c r="M123" s="99"/>
      <c r="N123" s="99"/>
      <c r="O123" s="99"/>
      <c r="P123" s="99"/>
      <c r="Q123" s="99"/>
      <c r="R123" s="99"/>
      <c r="S123" s="99"/>
      <c r="T123" s="99"/>
      <c r="U123" s="285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>
        <f t="shared" si="11"/>
        <v>0</v>
      </c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ht="15">
      <c r="A124" s="159" t="s">
        <v>764</v>
      </c>
      <c r="B124" s="152" t="s">
        <v>302</v>
      </c>
      <c r="C124" s="5"/>
      <c r="D124" s="99"/>
      <c r="E124" s="99"/>
      <c r="F124" s="99"/>
      <c r="G124" s="99"/>
      <c r="H124" s="99"/>
      <c r="I124" s="99"/>
      <c r="J124" s="99"/>
      <c r="K124" s="285"/>
      <c r="L124" s="99"/>
      <c r="M124" s="99"/>
      <c r="N124" s="99"/>
      <c r="O124" s="99"/>
      <c r="P124" s="99"/>
      <c r="Q124" s="99"/>
      <c r="R124" s="99"/>
      <c r="S124" s="99"/>
      <c r="T124" s="99"/>
      <c r="U124" s="285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>
        <f t="shared" si="11"/>
        <v>0</v>
      </c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ht="15">
      <c r="A125" s="9" t="s">
        <v>303</v>
      </c>
      <c r="B125" s="7" t="s">
        <v>304</v>
      </c>
      <c r="C125" s="5"/>
      <c r="D125" s="99"/>
      <c r="E125" s="99"/>
      <c r="F125" s="99">
        <v>155356</v>
      </c>
      <c r="G125" s="99"/>
      <c r="H125" s="99"/>
      <c r="I125" s="99"/>
      <c r="J125" s="99"/>
      <c r="K125" s="285"/>
      <c r="L125" s="99"/>
      <c r="M125" s="99"/>
      <c r="N125" s="99"/>
      <c r="O125" s="99"/>
      <c r="P125" s="99"/>
      <c r="Q125" s="99"/>
      <c r="R125" s="99"/>
      <c r="S125" s="99"/>
      <c r="T125" s="99"/>
      <c r="U125" s="285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>
        <f t="shared" si="11"/>
        <v>155356</v>
      </c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ht="25.5">
      <c r="A126" s="9" t="s">
        <v>305</v>
      </c>
      <c r="B126" s="7" t="s">
        <v>306</v>
      </c>
      <c r="C126" s="5"/>
      <c r="D126" s="99"/>
      <c r="E126" s="99"/>
      <c r="F126" s="99"/>
      <c r="G126" s="99"/>
      <c r="H126" s="99"/>
      <c r="I126" s="99"/>
      <c r="J126" s="99"/>
      <c r="K126" s="285"/>
      <c r="L126" s="99"/>
      <c r="M126" s="99"/>
      <c r="N126" s="99"/>
      <c r="O126" s="99"/>
      <c r="P126" s="99"/>
      <c r="Q126" s="99"/>
      <c r="R126" s="99"/>
      <c r="S126" s="99"/>
      <c r="T126" s="99"/>
      <c r="U126" s="285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>
        <f t="shared" si="11"/>
        <v>0</v>
      </c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ht="15">
      <c r="A127" s="11" t="s">
        <v>78</v>
      </c>
      <c r="B127" s="5" t="s">
        <v>307</v>
      </c>
      <c r="C127" s="5"/>
      <c r="D127" s="99"/>
      <c r="E127" s="99"/>
      <c r="F127" s="99"/>
      <c r="G127" s="99"/>
      <c r="H127" s="99"/>
      <c r="I127" s="99"/>
      <c r="J127" s="99"/>
      <c r="K127" s="285"/>
      <c r="L127" s="99"/>
      <c r="M127" s="99"/>
      <c r="N127" s="99"/>
      <c r="O127" s="99"/>
      <c r="P127" s="99"/>
      <c r="Q127" s="99"/>
      <c r="R127" s="99"/>
      <c r="S127" s="99"/>
      <c r="T127" s="99"/>
      <c r="U127" s="285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>
        <f t="shared" si="11"/>
        <v>0</v>
      </c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ht="15">
      <c r="A128" s="11" t="s">
        <v>79</v>
      </c>
      <c r="B128" s="5" t="s">
        <v>307</v>
      </c>
      <c r="C128" s="5"/>
      <c r="D128" s="99"/>
      <c r="E128" s="99"/>
      <c r="F128" s="99"/>
      <c r="G128" s="99"/>
      <c r="H128" s="99"/>
      <c r="I128" s="99"/>
      <c r="J128" s="99"/>
      <c r="K128" s="285"/>
      <c r="L128" s="99"/>
      <c r="M128" s="99"/>
      <c r="N128" s="99"/>
      <c r="O128" s="99"/>
      <c r="P128" s="99"/>
      <c r="Q128" s="99"/>
      <c r="R128" s="99"/>
      <c r="S128" s="99"/>
      <c r="T128" s="99"/>
      <c r="U128" s="285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>
        <f t="shared" si="11"/>
        <v>0</v>
      </c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ht="30">
      <c r="A129" s="11" t="s">
        <v>80</v>
      </c>
      <c r="B129" s="5" t="s">
        <v>307</v>
      </c>
      <c r="C129" s="5"/>
      <c r="D129" s="99"/>
      <c r="E129" s="99"/>
      <c r="F129" s="99"/>
      <c r="G129" s="99"/>
      <c r="H129" s="99"/>
      <c r="I129" s="99"/>
      <c r="J129" s="99"/>
      <c r="K129" s="285"/>
      <c r="L129" s="99"/>
      <c r="M129" s="99"/>
      <c r="N129" s="99"/>
      <c r="O129" s="99"/>
      <c r="P129" s="99"/>
      <c r="Q129" s="99"/>
      <c r="R129" s="99"/>
      <c r="S129" s="99"/>
      <c r="T129" s="99"/>
      <c r="U129" s="285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>
        <f t="shared" si="11"/>
        <v>0</v>
      </c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ht="15">
      <c r="A130" s="11" t="s">
        <v>81</v>
      </c>
      <c r="B130" s="5" t="s">
        <v>307</v>
      </c>
      <c r="C130" s="5"/>
      <c r="D130" s="99"/>
      <c r="E130" s="99"/>
      <c r="F130" s="99"/>
      <c r="G130" s="99"/>
      <c r="H130" s="99"/>
      <c r="I130" s="99"/>
      <c r="J130" s="99"/>
      <c r="K130" s="285"/>
      <c r="L130" s="99"/>
      <c r="M130" s="99"/>
      <c r="N130" s="99"/>
      <c r="O130" s="99"/>
      <c r="P130" s="99"/>
      <c r="Q130" s="99"/>
      <c r="R130" s="99"/>
      <c r="S130" s="99"/>
      <c r="T130" s="99"/>
      <c r="U130" s="285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>
        <f t="shared" si="11"/>
        <v>0</v>
      </c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ht="15">
      <c r="A131" s="11" t="s">
        <v>82</v>
      </c>
      <c r="B131" s="5" t="s">
        <v>307</v>
      </c>
      <c r="C131" s="5"/>
      <c r="D131" s="99"/>
      <c r="E131" s="99"/>
      <c r="F131" s="99"/>
      <c r="G131" s="99"/>
      <c r="H131" s="99"/>
      <c r="I131" s="99"/>
      <c r="J131" s="99"/>
      <c r="K131" s="285"/>
      <c r="L131" s="99"/>
      <c r="M131" s="99"/>
      <c r="N131" s="99"/>
      <c r="O131" s="99"/>
      <c r="P131" s="99"/>
      <c r="Q131" s="99"/>
      <c r="R131" s="99"/>
      <c r="S131" s="99"/>
      <c r="T131" s="99"/>
      <c r="U131" s="285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>
        <f t="shared" si="11"/>
        <v>0</v>
      </c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ht="15">
      <c r="A132" s="11" t="s">
        <v>83</v>
      </c>
      <c r="B132" s="5" t="s">
        <v>307</v>
      </c>
      <c r="C132" s="5"/>
      <c r="D132" s="99"/>
      <c r="E132" s="99"/>
      <c r="F132" s="99"/>
      <c r="G132" s="99"/>
      <c r="H132" s="99"/>
      <c r="I132" s="99"/>
      <c r="J132" s="99"/>
      <c r="K132" s="285"/>
      <c r="L132" s="99"/>
      <c r="M132" s="99"/>
      <c r="N132" s="99"/>
      <c r="O132" s="99"/>
      <c r="P132" s="99"/>
      <c r="Q132" s="99"/>
      <c r="R132" s="99"/>
      <c r="S132" s="99"/>
      <c r="T132" s="99"/>
      <c r="U132" s="285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>
        <f t="shared" si="11"/>
        <v>0</v>
      </c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ht="15">
      <c r="A133" s="11" t="s">
        <v>84</v>
      </c>
      <c r="B133" s="5" t="s">
        <v>307</v>
      </c>
      <c r="C133" s="5"/>
      <c r="D133" s="99"/>
      <c r="E133" s="99"/>
      <c r="F133" s="99"/>
      <c r="G133" s="99"/>
      <c r="H133" s="99"/>
      <c r="I133" s="99"/>
      <c r="J133" s="99"/>
      <c r="K133" s="285"/>
      <c r="L133" s="99"/>
      <c r="M133" s="99"/>
      <c r="N133" s="99"/>
      <c r="O133" s="99"/>
      <c r="P133" s="99"/>
      <c r="Q133" s="99"/>
      <c r="R133" s="99"/>
      <c r="S133" s="99"/>
      <c r="T133" s="99"/>
      <c r="U133" s="285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>
        <f t="shared" si="11"/>
        <v>0</v>
      </c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ht="15">
      <c r="A134" s="11" t="s">
        <v>85</v>
      </c>
      <c r="B134" s="5" t="s">
        <v>307</v>
      </c>
      <c r="C134" s="5"/>
      <c r="D134" s="99"/>
      <c r="E134" s="99"/>
      <c r="F134" s="99"/>
      <c r="G134" s="99"/>
      <c r="H134" s="99"/>
      <c r="I134" s="99"/>
      <c r="J134" s="99"/>
      <c r="K134" s="285"/>
      <c r="L134" s="99"/>
      <c r="M134" s="99"/>
      <c r="N134" s="99"/>
      <c r="O134" s="99"/>
      <c r="P134" s="99"/>
      <c r="Q134" s="99"/>
      <c r="R134" s="99"/>
      <c r="S134" s="99"/>
      <c r="T134" s="99"/>
      <c r="U134" s="285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>
        <f t="shared" si="11"/>
        <v>0</v>
      </c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ht="15">
      <c r="A135" s="11" t="s">
        <v>86</v>
      </c>
      <c r="B135" s="5" t="s">
        <v>307</v>
      </c>
      <c r="C135" s="5"/>
      <c r="D135" s="99"/>
      <c r="E135" s="99"/>
      <c r="F135" s="99"/>
      <c r="G135" s="99"/>
      <c r="H135" s="99"/>
      <c r="I135" s="99"/>
      <c r="J135" s="99"/>
      <c r="K135" s="285"/>
      <c r="L135" s="99"/>
      <c r="M135" s="99"/>
      <c r="N135" s="99"/>
      <c r="O135" s="99"/>
      <c r="P135" s="99"/>
      <c r="Q135" s="99"/>
      <c r="R135" s="99"/>
      <c r="S135" s="99"/>
      <c r="T135" s="99"/>
      <c r="U135" s="285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>
        <f aca="true" t="shared" si="20" ref="AJ135:AJ198">SUM(D135:AI135)</f>
        <v>0</v>
      </c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ht="15">
      <c r="A136" s="11" t="s">
        <v>87</v>
      </c>
      <c r="B136" s="5" t="s">
        <v>307</v>
      </c>
      <c r="C136" s="5"/>
      <c r="D136" s="99"/>
      <c r="E136" s="99"/>
      <c r="F136" s="99"/>
      <c r="G136" s="99"/>
      <c r="H136" s="99"/>
      <c r="I136" s="99"/>
      <c r="J136" s="99"/>
      <c r="K136" s="285"/>
      <c r="L136" s="99"/>
      <c r="M136" s="99"/>
      <c r="N136" s="99"/>
      <c r="O136" s="99"/>
      <c r="P136" s="99"/>
      <c r="Q136" s="99"/>
      <c r="R136" s="99"/>
      <c r="S136" s="99"/>
      <c r="T136" s="99"/>
      <c r="U136" s="285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>
        <f t="shared" si="20"/>
        <v>0</v>
      </c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ht="25.5">
      <c r="A137" s="9" t="s">
        <v>557</v>
      </c>
      <c r="B137" s="7" t="s">
        <v>307</v>
      </c>
      <c r="C137" s="5"/>
      <c r="D137" s="99">
        <f>SUM(D127:D136)</f>
        <v>0</v>
      </c>
      <c r="E137" s="99"/>
      <c r="F137" s="99"/>
      <c r="G137" s="99"/>
      <c r="H137" s="99"/>
      <c r="I137" s="99"/>
      <c r="J137" s="99"/>
      <c r="K137" s="285"/>
      <c r="L137" s="99"/>
      <c r="M137" s="99"/>
      <c r="N137" s="99"/>
      <c r="O137" s="99"/>
      <c r="P137" s="99"/>
      <c r="Q137" s="99"/>
      <c r="R137" s="99"/>
      <c r="S137" s="99"/>
      <c r="T137" s="99"/>
      <c r="U137" s="285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>
        <f t="shared" si="20"/>
        <v>0</v>
      </c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ht="15">
      <c r="A138" s="11" t="s">
        <v>78</v>
      </c>
      <c r="B138" s="5" t="s">
        <v>308</v>
      </c>
      <c r="C138" s="5"/>
      <c r="D138" s="99"/>
      <c r="E138" s="99"/>
      <c r="F138" s="99"/>
      <c r="G138" s="99"/>
      <c r="H138" s="99"/>
      <c r="I138" s="99"/>
      <c r="J138" s="99"/>
      <c r="K138" s="285"/>
      <c r="L138" s="99"/>
      <c r="M138" s="99"/>
      <c r="N138" s="99"/>
      <c r="O138" s="99"/>
      <c r="P138" s="99"/>
      <c r="Q138" s="99"/>
      <c r="R138" s="99"/>
      <c r="S138" s="99"/>
      <c r="T138" s="99"/>
      <c r="U138" s="285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>
        <f t="shared" si="20"/>
        <v>0</v>
      </c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ht="15">
      <c r="A139" s="11" t="s">
        <v>79</v>
      </c>
      <c r="B139" s="5" t="s">
        <v>308</v>
      </c>
      <c r="C139" s="5"/>
      <c r="D139" s="99"/>
      <c r="E139" s="99"/>
      <c r="F139" s="99"/>
      <c r="G139" s="99"/>
      <c r="H139" s="99"/>
      <c r="I139" s="99"/>
      <c r="J139" s="99"/>
      <c r="K139" s="285"/>
      <c r="L139" s="99"/>
      <c r="M139" s="99"/>
      <c r="N139" s="99"/>
      <c r="O139" s="99"/>
      <c r="P139" s="99"/>
      <c r="Q139" s="99"/>
      <c r="R139" s="99"/>
      <c r="S139" s="99"/>
      <c r="T139" s="99"/>
      <c r="U139" s="285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>
        <f t="shared" si="20"/>
        <v>0</v>
      </c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ht="30">
      <c r="A140" s="11" t="s">
        <v>80</v>
      </c>
      <c r="B140" s="5" t="s">
        <v>308</v>
      </c>
      <c r="C140" s="5"/>
      <c r="D140" s="99"/>
      <c r="E140" s="99"/>
      <c r="F140" s="99"/>
      <c r="G140" s="99"/>
      <c r="H140" s="99"/>
      <c r="I140" s="99"/>
      <c r="J140" s="99"/>
      <c r="K140" s="285"/>
      <c r="L140" s="99"/>
      <c r="M140" s="99"/>
      <c r="N140" s="99"/>
      <c r="O140" s="99"/>
      <c r="P140" s="99"/>
      <c r="Q140" s="99"/>
      <c r="R140" s="99"/>
      <c r="S140" s="99"/>
      <c r="T140" s="99"/>
      <c r="U140" s="285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>
        <f t="shared" si="20"/>
        <v>0</v>
      </c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ht="15">
      <c r="A141" s="11" t="s">
        <v>81</v>
      </c>
      <c r="B141" s="5" t="s">
        <v>308</v>
      </c>
      <c r="C141" s="5"/>
      <c r="D141" s="99"/>
      <c r="E141" s="99"/>
      <c r="F141" s="99"/>
      <c r="G141" s="99"/>
      <c r="H141" s="99"/>
      <c r="I141" s="99"/>
      <c r="J141" s="99"/>
      <c r="K141" s="285"/>
      <c r="L141" s="99"/>
      <c r="M141" s="99"/>
      <c r="N141" s="99"/>
      <c r="O141" s="99"/>
      <c r="P141" s="99"/>
      <c r="Q141" s="99"/>
      <c r="R141" s="99"/>
      <c r="S141" s="99"/>
      <c r="T141" s="99"/>
      <c r="U141" s="285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>
        <f t="shared" si="20"/>
        <v>0</v>
      </c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ht="15">
      <c r="A142" s="11" t="s">
        <v>82</v>
      </c>
      <c r="B142" s="5" t="s">
        <v>308</v>
      </c>
      <c r="C142" s="5"/>
      <c r="D142" s="99"/>
      <c r="E142" s="99"/>
      <c r="F142" s="99"/>
      <c r="G142" s="99"/>
      <c r="H142" s="99"/>
      <c r="I142" s="99"/>
      <c r="J142" s="99"/>
      <c r="K142" s="285"/>
      <c r="L142" s="99"/>
      <c r="M142" s="99"/>
      <c r="N142" s="99"/>
      <c r="O142" s="99"/>
      <c r="P142" s="99"/>
      <c r="Q142" s="99"/>
      <c r="R142" s="99"/>
      <c r="S142" s="99"/>
      <c r="T142" s="99"/>
      <c r="U142" s="285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>
        <f t="shared" si="20"/>
        <v>0</v>
      </c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ht="15">
      <c r="A143" s="11" t="s">
        <v>83</v>
      </c>
      <c r="B143" s="5" t="s">
        <v>308</v>
      </c>
      <c r="C143" s="5"/>
      <c r="D143" s="99"/>
      <c r="E143" s="99"/>
      <c r="F143" s="99"/>
      <c r="G143" s="99"/>
      <c r="H143" s="99"/>
      <c r="I143" s="99"/>
      <c r="J143" s="99"/>
      <c r="K143" s="285"/>
      <c r="L143" s="99"/>
      <c r="M143" s="99"/>
      <c r="N143" s="99"/>
      <c r="O143" s="99"/>
      <c r="P143" s="99"/>
      <c r="Q143" s="99"/>
      <c r="R143" s="99"/>
      <c r="S143" s="99"/>
      <c r="T143" s="99"/>
      <c r="U143" s="285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>
        <f t="shared" si="20"/>
        <v>0</v>
      </c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ht="15">
      <c r="A144" s="11" t="s">
        <v>84</v>
      </c>
      <c r="B144" s="5" t="s">
        <v>308</v>
      </c>
      <c r="C144" s="5"/>
      <c r="D144" s="99"/>
      <c r="E144" s="99"/>
      <c r="F144" s="99"/>
      <c r="G144" s="99"/>
      <c r="H144" s="99"/>
      <c r="I144" s="99"/>
      <c r="J144" s="99"/>
      <c r="K144" s="285"/>
      <c r="L144" s="99"/>
      <c r="M144" s="99"/>
      <c r="N144" s="99"/>
      <c r="O144" s="99"/>
      <c r="P144" s="99"/>
      <c r="Q144" s="99"/>
      <c r="R144" s="99"/>
      <c r="S144" s="99"/>
      <c r="T144" s="99"/>
      <c r="U144" s="285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>
        <f t="shared" si="20"/>
        <v>0</v>
      </c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ht="15">
      <c r="A145" s="11" t="s">
        <v>85</v>
      </c>
      <c r="B145" s="5" t="s">
        <v>308</v>
      </c>
      <c r="C145" s="5"/>
      <c r="D145" s="99"/>
      <c r="E145" s="99"/>
      <c r="F145" s="99"/>
      <c r="G145" s="99"/>
      <c r="H145" s="99"/>
      <c r="I145" s="99"/>
      <c r="J145" s="99"/>
      <c r="K145" s="285"/>
      <c r="L145" s="99"/>
      <c r="M145" s="99"/>
      <c r="N145" s="99"/>
      <c r="O145" s="99"/>
      <c r="P145" s="99"/>
      <c r="Q145" s="99"/>
      <c r="R145" s="99"/>
      <c r="S145" s="99"/>
      <c r="T145" s="99"/>
      <c r="U145" s="285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>
        <f t="shared" si="20"/>
        <v>0</v>
      </c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ht="15">
      <c r="A146" s="11" t="s">
        <v>86</v>
      </c>
      <c r="B146" s="5" t="s">
        <v>308</v>
      </c>
      <c r="C146" s="5"/>
      <c r="D146" s="99"/>
      <c r="E146" s="99"/>
      <c r="F146" s="99"/>
      <c r="G146" s="99"/>
      <c r="H146" s="99"/>
      <c r="I146" s="99"/>
      <c r="J146" s="99"/>
      <c r="K146" s="285"/>
      <c r="L146" s="99"/>
      <c r="M146" s="99"/>
      <c r="N146" s="99"/>
      <c r="O146" s="99"/>
      <c r="P146" s="99"/>
      <c r="Q146" s="99"/>
      <c r="R146" s="99"/>
      <c r="S146" s="99"/>
      <c r="T146" s="99"/>
      <c r="U146" s="285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>
        <f t="shared" si="20"/>
        <v>0</v>
      </c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ht="15">
      <c r="A147" s="11" t="s">
        <v>87</v>
      </c>
      <c r="B147" s="5" t="s">
        <v>308</v>
      </c>
      <c r="C147" s="5"/>
      <c r="D147" s="99"/>
      <c r="E147" s="99"/>
      <c r="F147" s="99"/>
      <c r="G147" s="99"/>
      <c r="H147" s="99"/>
      <c r="I147" s="99"/>
      <c r="J147" s="99"/>
      <c r="K147" s="285"/>
      <c r="L147" s="99"/>
      <c r="M147" s="99"/>
      <c r="N147" s="99"/>
      <c r="O147" s="99"/>
      <c r="P147" s="99"/>
      <c r="Q147" s="99"/>
      <c r="R147" s="99"/>
      <c r="S147" s="99"/>
      <c r="T147" s="99"/>
      <c r="U147" s="285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>
        <f t="shared" si="20"/>
        <v>0</v>
      </c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ht="25.5">
      <c r="A148" s="9" t="s">
        <v>558</v>
      </c>
      <c r="B148" s="7" t="s">
        <v>308</v>
      </c>
      <c r="C148" s="5"/>
      <c r="D148" s="99">
        <f>SUM(D138:D147)</f>
        <v>0</v>
      </c>
      <c r="E148" s="99"/>
      <c r="F148" s="99"/>
      <c r="G148" s="99"/>
      <c r="H148" s="99"/>
      <c r="I148" s="99"/>
      <c r="J148" s="99"/>
      <c r="K148" s="285"/>
      <c r="L148" s="99"/>
      <c r="M148" s="99"/>
      <c r="N148" s="99"/>
      <c r="O148" s="99"/>
      <c r="P148" s="99"/>
      <c r="Q148" s="99"/>
      <c r="R148" s="99"/>
      <c r="S148" s="99"/>
      <c r="T148" s="99"/>
      <c r="U148" s="285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>
        <f t="shared" si="20"/>
        <v>0</v>
      </c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ht="15">
      <c r="A149" s="11" t="s">
        <v>78</v>
      </c>
      <c r="B149" s="5" t="s">
        <v>309</v>
      </c>
      <c r="C149" s="5"/>
      <c r="D149" s="99"/>
      <c r="E149" s="99"/>
      <c r="F149" s="99"/>
      <c r="G149" s="99"/>
      <c r="H149" s="99"/>
      <c r="I149" s="99"/>
      <c r="J149" s="99"/>
      <c r="K149" s="285"/>
      <c r="L149" s="99"/>
      <c r="M149" s="99"/>
      <c r="N149" s="99"/>
      <c r="O149" s="99"/>
      <c r="P149" s="99"/>
      <c r="Q149" s="99"/>
      <c r="R149" s="99"/>
      <c r="S149" s="99"/>
      <c r="T149" s="99"/>
      <c r="U149" s="285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>
        <f t="shared" si="20"/>
        <v>0</v>
      </c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ht="15">
      <c r="A150" s="11" t="s">
        <v>79</v>
      </c>
      <c r="B150" s="5" t="s">
        <v>309</v>
      </c>
      <c r="C150" s="5"/>
      <c r="D150" s="99"/>
      <c r="E150" s="99"/>
      <c r="F150" s="99"/>
      <c r="G150" s="99"/>
      <c r="H150" s="99"/>
      <c r="I150" s="99"/>
      <c r="J150" s="99"/>
      <c r="K150" s="285"/>
      <c r="L150" s="99"/>
      <c r="M150" s="99"/>
      <c r="N150" s="99"/>
      <c r="O150" s="99"/>
      <c r="P150" s="99"/>
      <c r="Q150" s="99"/>
      <c r="R150" s="99"/>
      <c r="S150" s="99"/>
      <c r="T150" s="99"/>
      <c r="U150" s="285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>
        <f t="shared" si="20"/>
        <v>0</v>
      </c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1:46" ht="30">
      <c r="A151" s="11" t="s">
        <v>80</v>
      </c>
      <c r="B151" s="5" t="s">
        <v>309</v>
      </c>
      <c r="C151" s="5"/>
      <c r="D151" s="99"/>
      <c r="E151" s="99"/>
      <c r="F151" s="99"/>
      <c r="G151" s="99"/>
      <c r="H151" s="99"/>
      <c r="I151" s="99"/>
      <c r="J151" s="99"/>
      <c r="K151" s="285"/>
      <c r="L151" s="99"/>
      <c r="M151" s="99"/>
      <c r="N151" s="99"/>
      <c r="O151" s="99"/>
      <c r="P151" s="99"/>
      <c r="Q151" s="99"/>
      <c r="R151" s="99"/>
      <c r="S151" s="99"/>
      <c r="T151" s="99"/>
      <c r="U151" s="285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>
        <f t="shared" si="20"/>
        <v>0</v>
      </c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</row>
    <row r="152" spans="1:46" ht="15">
      <c r="A152" s="11" t="s">
        <v>81</v>
      </c>
      <c r="B152" s="5" t="s">
        <v>309</v>
      </c>
      <c r="C152" s="5"/>
      <c r="D152" s="99"/>
      <c r="E152" s="99"/>
      <c r="F152" s="99"/>
      <c r="G152" s="99"/>
      <c r="H152" s="99"/>
      <c r="I152" s="99"/>
      <c r="J152" s="99"/>
      <c r="K152" s="285"/>
      <c r="L152" s="99"/>
      <c r="M152" s="99"/>
      <c r="N152" s="99"/>
      <c r="O152" s="99"/>
      <c r="P152" s="99"/>
      <c r="Q152" s="99"/>
      <c r="R152" s="99"/>
      <c r="S152" s="99"/>
      <c r="T152" s="99"/>
      <c r="U152" s="285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>
        <f t="shared" si="20"/>
        <v>0</v>
      </c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</row>
    <row r="153" spans="1:46" ht="15">
      <c r="A153" s="11" t="s">
        <v>82</v>
      </c>
      <c r="B153" s="5" t="s">
        <v>309</v>
      </c>
      <c r="C153" s="5"/>
      <c r="D153" s="99"/>
      <c r="E153" s="99"/>
      <c r="F153" s="99"/>
      <c r="G153" s="99"/>
      <c r="H153" s="99"/>
      <c r="I153" s="99"/>
      <c r="J153" s="99"/>
      <c r="K153" s="285"/>
      <c r="L153" s="99"/>
      <c r="M153" s="99"/>
      <c r="N153" s="99"/>
      <c r="O153" s="99"/>
      <c r="P153" s="99"/>
      <c r="Q153" s="99"/>
      <c r="R153" s="99"/>
      <c r="S153" s="99"/>
      <c r="T153" s="99"/>
      <c r="U153" s="285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>
        <f t="shared" si="20"/>
        <v>0</v>
      </c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</row>
    <row r="154" spans="1:46" ht="15">
      <c r="A154" s="11" t="s">
        <v>83</v>
      </c>
      <c r="B154" s="5" t="s">
        <v>309</v>
      </c>
      <c r="C154" s="5"/>
      <c r="D154" s="99"/>
      <c r="E154" s="99"/>
      <c r="F154" s="99"/>
      <c r="G154" s="99"/>
      <c r="H154" s="99"/>
      <c r="I154" s="99"/>
      <c r="J154" s="99"/>
      <c r="K154" s="285"/>
      <c r="L154" s="99"/>
      <c r="M154" s="99"/>
      <c r="N154" s="99"/>
      <c r="O154" s="99"/>
      <c r="P154" s="99"/>
      <c r="Q154" s="99"/>
      <c r="R154" s="99"/>
      <c r="S154" s="99"/>
      <c r="T154" s="99"/>
      <c r="U154" s="285"/>
      <c r="V154" s="99"/>
      <c r="W154" s="99"/>
      <c r="X154" s="99"/>
      <c r="Y154" s="99"/>
      <c r="Z154" s="99"/>
      <c r="AA154" s="99"/>
      <c r="AB154" s="99"/>
      <c r="AC154" s="99"/>
      <c r="AD154" s="99">
        <v>290000</v>
      </c>
      <c r="AE154" s="99"/>
      <c r="AF154" s="99"/>
      <c r="AG154" s="99"/>
      <c r="AH154" s="99"/>
      <c r="AI154" s="99"/>
      <c r="AJ154" s="99">
        <f t="shared" si="20"/>
        <v>290000</v>
      </c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</row>
    <row r="155" spans="1:46" ht="15">
      <c r="A155" s="11" t="s">
        <v>84</v>
      </c>
      <c r="B155" s="5" t="s">
        <v>309</v>
      </c>
      <c r="C155" s="5"/>
      <c r="D155" s="99">
        <v>3378000</v>
      </c>
      <c r="E155" s="99"/>
      <c r="F155" s="99"/>
      <c r="G155" s="99"/>
      <c r="H155" s="99"/>
      <c r="I155" s="99"/>
      <c r="J155" s="99"/>
      <c r="K155" s="285"/>
      <c r="L155" s="99"/>
      <c r="M155" s="99"/>
      <c r="N155" s="99"/>
      <c r="O155" s="99"/>
      <c r="P155" s="99"/>
      <c r="Q155" s="99"/>
      <c r="R155" s="99"/>
      <c r="S155" s="99"/>
      <c r="T155" s="99"/>
      <c r="U155" s="285">
        <v>674136</v>
      </c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>
        <f t="shared" si="20"/>
        <v>4052136</v>
      </c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</row>
    <row r="156" spans="1:46" ht="15">
      <c r="A156" s="11" t="s">
        <v>85</v>
      </c>
      <c r="B156" s="5" t="s">
        <v>309</v>
      </c>
      <c r="C156" s="5"/>
      <c r="D156" s="99">
        <v>365412</v>
      </c>
      <c r="E156" s="99"/>
      <c r="F156" s="99"/>
      <c r="G156" s="99"/>
      <c r="H156" s="99"/>
      <c r="I156" s="99"/>
      <c r="J156" s="99"/>
      <c r="K156" s="285"/>
      <c r="L156" s="99"/>
      <c r="M156" s="99"/>
      <c r="N156" s="99"/>
      <c r="O156" s="99">
        <v>519396</v>
      </c>
      <c r="P156" s="99"/>
      <c r="Q156" s="99"/>
      <c r="R156" s="99"/>
      <c r="S156" s="99"/>
      <c r="T156" s="99"/>
      <c r="U156" s="285">
        <v>667800</v>
      </c>
      <c r="V156" s="99"/>
      <c r="W156" s="99"/>
      <c r="X156" s="99"/>
      <c r="Y156" s="99"/>
      <c r="Z156" s="99"/>
      <c r="AA156" s="99">
        <v>318708</v>
      </c>
      <c r="AB156" s="99"/>
      <c r="AC156" s="99"/>
      <c r="AD156" s="99"/>
      <c r="AE156" s="99"/>
      <c r="AF156" s="99"/>
      <c r="AG156" s="99"/>
      <c r="AH156" s="99"/>
      <c r="AI156" s="99"/>
      <c r="AJ156" s="99">
        <f t="shared" si="20"/>
        <v>1871316</v>
      </c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</row>
    <row r="157" spans="1:46" ht="15">
      <c r="A157" s="11" t="s">
        <v>86</v>
      </c>
      <c r="B157" s="5" t="s">
        <v>309</v>
      </c>
      <c r="C157" s="5"/>
      <c r="D157" s="99"/>
      <c r="E157" s="99"/>
      <c r="F157" s="99"/>
      <c r="G157" s="99"/>
      <c r="H157" s="99"/>
      <c r="I157" s="99"/>
      <c r="J157" s="99"/>
      <c r="K157" s="285"/>
      <c r="L157" s="99"/>
      <c r="M157" s="99"/>
      <c r="N157" s="99"/>
      <c r="O157" s="99"/>
      <c r="P157" s="99"/>
      <c r="Q157" s="99"/>
      <c r="R157" s="99"/>
      <c r="S157" s="99"/>
      <c r="T157" s="99"/>
      <c r="U157" s="285"/>
      <c r="V157" s="99"/>
      <c r="W157" s="99"/>
      <c r="X157" s="99"/>
      <c r="Y157" s="99"/>
      <c r="Z157" s="99">
        <v>0</v>
      </c>
      <c r="AA157" s="99">
        <v>0</v>
      </c>
      <c r="AB157" s="99">
        <v>0</v>
      </c>
      <c r="AC157" s="99"/>
      <c r="AD157" s="99"/>
      <c r="AE157" s="99"/>
      <c r="AF157" s="99"/>
      <c r="AG157" s="99"/>
      <c r="AH157" s="99"/>
      <c r="AI157" s="99"/>
      <c r="AJ157" s="99">
        <f t="shared" si="20"/>
        <v>0</v>
      </c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</row>
    <row r="158" spans="1:46" ht="15">
      <c r="A158" s="11" t="s">
        <v>87</v>
      </c>
      <c r="B158" s="5" t="s">
        <v>309</v>
      </c>
      <c r="C158" s="5"/>
      <c r="D158" s="99"/>
      <c r="E158" s="99"/>
      <c r="F158" s="99"/>
      <c r="G158" s="99"/>
      <c r="H158" s="99"/>
      <c r="I158" s="99"/>
      <c r="J158" s="99"/>
      <c r="K158" s="285"/>
      <c r="L158" s="99"/>
      <c r="M158" s="99"/>
      <c r="N158" s="99"/>
      <c r="O158" s="99"/>
      <c r="P158" s="99"/>
      <c r="Q158" s="99"/>
      <c r="R158" s="99"/>
      <c r="S158" s="99"/>
      <c r="T158" s="99"/>
      <c r="U158" s="285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>
        <f t="shared" si="20"/>
        <v>0</v>
      </c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</row>
    <row r="159" spans="1:46" ht="15">
      <c r="A159" s="9" t="s">
        <v>559</v>
      </c>
      <c r="B159" s="7" t="s">
        <v>309</v>
      </c>
      <c r="C159" s="5"/>
      <c r="D159" s="99">
        <f>SUM(D149:D158)</f>
        <v>3743412</v>
      </c>
      <c r="E159" s="99">
        <f aca="true" t="shared" si="21" ref="E159:AD159">SUM(E149:E158)</f>
        <v>0</v>
      </c>
      <c r="F159" s="99">
        <f t="shared" si="21"/>
        <v>0</v>
      </c>
      <c r="G159" s="99">
        <f t="shared" si="21"/>
        <v>0</v>
      </c>
      <c r="H159" s="99">
        <f t="shared" si="21"/>
        <v>0</v>
      </c>
      <c r="I159" s="99">
        <f t="shared" si="21"/>
        <v>0</v>
      </c>
      <c r="J159" s="99">
        <f t="shared" si="21"/>
        <v>0</v>
      </c>
      <c r="K159" s="285">
        <f t="shared" si="21"/>
        <v>0</v>
      </c>
      <c r="L159" s="99">
        <f t="shared" si="21"/>
        <v>0</v>
      </c>
      <c r="M159" s="99">
        <f t="shared" si="21"/>
        <v>0</v>
      </c>
      <c r="N159" s="99">
        <f t="shared" si="21"/>
        <v>0</v>
      </c>
      <c r="O159" s="99">
        <f t="shared" si="21"/>
        <v>519396</v>
      </c>
      <c r="P159" s="99">
        <f t="shared" si="21"/>
        <v>0</v>
      </c>
      <c r="Q159" s="99">
        <f t="shared" si="21"/>
        <v>0</v>
      </c>
      <c r="R159" s="99">
        <f t="shared" si="21"/>
        <v>0</v>
      </c>
      <c r="S159" s="99">
        <f t="shared" si="21"/>
        <v>0</v>
      </c>
      <c r="T159" s="99">
        <f t="shared" si="21"/>
        <v>0</v>
      </c>
      <c r="U159" s="285">
        <f t="shared" si="21"/>
        <v>1341936</v>
      </c>
      <c r="V159" s="99">
        <f t="shared" si="21"/>
        <v>0</v>
      </c>
      <c r="W159" s="99">
        <f aca="true" t="shared" si="22" ref="W159:AC159">SUM(W149:W158)</f>
        <v>0</v>
      </c>
      <c r="X159" s="99">
        <f t="shared" si="22"/>
        <v>0</v>
      </c>
      <c r="Y159" s="99">
        <f t="shared" si="22"/>
        <v>0</v>
      </c>
      <c r="Z159" s="99">
        <f t="shared" si="22"/>
        <v>0</v>
      </c>
      <c r="AA159" s="99">
        <f t="shared" si="22"/>
        <v>318708</v>
      </c>
      <c r="AB159" s="99">
        <f t="shared" si="22"/>
        <v>0</v>
      </c>
      <c r="AC159" s="99">
        <f t="shared" si="22"/>
        <v>0</v>
      </c>
      <c r="AD159" s="99">
        <f t="shared" si="21"/>
        <v>290000</v>
      </c>
      <c r="AE159" s="99"/>
      <c r="AF159" s="99"/>
      <c r="AG159" s="99"/>
      <c r="AH159" s="99"/>
      <c r="AI159" s="99"/>
      <c r="AJ159" s="99">
        <f t="shared" si="20"/>
        <v>6213452</v>
      </c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</row>
    <row r="160" spans="1:46" ht="25.5">
      <c r="A160" s="9" t="s">
        <v>765</v>
      </c>
      <c r="B160" s="7" t="s">
        <v>310</v>
      </c>
      <c r="C160" s="5"/>
      <c r="D160" s="99"/>
      <c r="E160" s="99"/>
      <c r="F160" s="99"/>
      <c r="G160" s="99"/>
      <c r="H160" s="99"/>
      <c r="I160" s="99"/>
      <c r="J160" s="99"/>
      <c r="K160" s="285"/>
      <c r="L160" s="99"/>
      <c r="M160" s="99"/>
      <c r="N160" s="99"/>
      <c r="O160" s="99"/>
      <c r="P160" s="99"/>
      <c r="Q160" s="99"/>
      <c r="R160" s="99"/>
      <c r="S160" s="99"/>
      <c r="T160" s="99"/>
      <c r="U160" s="285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>
        <f t="shared" si="20"/>
        <v>0</v>
      </c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</row>
    <row r="161" spans="1:46" ht="27">
      <c r="A161" s="159" t="s">
        <v>766</v>
      </c>
      <c r="B161" s="152" t="s">
        <v>310</v>
      </c>
      <c r="C161" s="5"/>
      <c r="D161" s="99"/>
      <c r="E161" s="99"/>
      <c r="F161" s="99"/>
      <c r="G161" s="99"/>
      <c r="H161" s="99"/>
      <c r="I161" s="99"/>
      <c r="J161" s="99"/>
      <c r="K161" s="285"/>
      <c r="L161" s="99"/>
      <c r="M161" s="99"/>
      <c r="N161" s="99"/>
      <c r="O161" s="99"/>
      <c r="P161" s="99"/>
      <c r="Q161" s="99"/>
      <c r="R161" s="99"/>
      <c r="S161" s="99"/>
      <c r="T161" s="99"/>
      <c r="U161" s="285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>
        <f t="shared" si="20"/>
        <v>0</v>
      </c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</row>
    <row r="162" spans="1:46" ht="15">
      <c r="A162" s="11" t="s">
        <v>88</v>
      </c>
      <c r="B162" s="4" t="s">
        <v>311</v>
      </c>
      <c r="C162" s="4"/>
      <c r="D162" s="99"/>
      <c r="E162" s="99"/>
      <c r="F162" s="99"/>
      <c r="G162" s="99"/>
      <c r="H162" s="99"/>
      <c r="I162" s="99"/>
      <c r="J162" s="99"/>
      <c r="K162" s="285"/>
      <c r="L162" s="99"/>
      <c r="M162" s="99"/>
      <c r="N162" s="99"/>
      <c r="O162" s="99"/>
      <c r="P162" s="99"/>
      <c r="Q162" s="99"/>
      <c r="R162" s="99"/>
      <c r="S162" s="99"/>
      <c r="T162" s="99"/>
      <c r="U162" s="285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>
        <f t="shared" si="20"/>
        <v>0</v>
      </c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</row>
    <row r="163" spans="1:46" ht="15">
      <c r="A163" s="11" t="s">
        <v>89</v>
      </c>
      <c r="B163" s="4" t="s">
        <v>311</v>
      </c>
      <c r="C163" s="4"/>
      <c r="D163" s="99"/>
      <c r="E163" s="99"/>
      <c r="F163" s="99"/>
      <c r="G163" s="99"/>
      <c r="H163" s="99"/>
      <c r="I163" s="99"/>
      <c r="J163" s="99"/>
      <c r="K163" s="285"/>
      <c r="L163" s="99"/>
      <c r="M163" s="99"/>
      <c r="N163" s="99"/>
      <c r="O163" s="99"/>
      <c r="P163" s="99"/>
      <c r="Q163" s="99"/>
      <c r="R163" s="99"/>
      <c r="S163" s="99"/>
      <c r="T163" s="99"/>
      <c r="U163" s="285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>
        <f t="shared" si="20"/>
        <v>0</v>
      </c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</row>
    <row r="164" spans="1:46" ht="15">
      <c r="A164" s="11" t="s">
        <v>90</v>
      </c>
      <c r="B164" s="4" t="s">
        <v>311</v>
      </c>
      <c r="C164" s="4"/>
      <c r="D164" s="99"/>
      <c r="E164" s="99"/>
      <c r="F164" s="99"/>
      <c r="G164" s="99"/>
      <c r="H164" s="99"/>
      <c r="I164" s="99"/>
      <c r="J164" s="99"/>
      <c r="K164" s="285"/>
      <c r="L164" s="99"/>
      <c r="M164" s="99"/>
      <c r="N164" s="99"/>
      <c r="O164" s="99"/>
      <c r="P164" s="99"/>
      <c r="Q164" s="99"/>
      <c r="R164" s="99"/>
      <c r="S164" s="99"/>
      <c r="T164" s="99"/>
      <c r="U164" s="285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>
        <f t="shared" si="20"/>
        <v>0</v>
      </c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</row>
    <row r="165" spans="1:46" ht="15">
      <c r="A165" s="4" t="s">
        <v>91</v>
      </c>
      <c r="B165" s="4" t="s">
        <v>311</v>
      </c>
      <c r="C165" s="4"/>
      <c r="D165" s="99"/>
      <c r="E165" s="99"/>
      <c r="F165" s="99"/>
      <c r="G165" s="99"/>
      <c r="H165" s="99"/>
      <c r="I165" s="99"/>
      <c r="J165" s="99"/>
      <c r="K165" s="285"/>
      <c r="L165" s="99"/>
      <c r="M165" s="99"/>
      <c r="N165" s="99"/>
      <c r="O165" s="99"/>
      <c r="P165" s="99"/>
      <c r="Q165" s="99"/>
      <c r="R165" s="99"/>
      <c r="S165" s="99"/>
      <c r="T165" s="99"/>
      <c r="U165" s="285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>
        <f t="shared" si="20"/>
        <v>0</v>
      </c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</row>
    <row r="166" spans="1:46" ht="15">
      <c r="A166" s="4" t="s">
        <v>92</v>
      </c>
      <c r="B166" s="4" t="s">
        <v>311</v>
      </c>
      <c r="C166" s="4"/>
      <c r="D166" s="99"/>
      <c r="E166" s="99"/>
      <c r="F166" s="99"/>
      <c r="G166" s="99"/>
      <c r="H166" s="99"/>
      <c r="I166" s="99"/>
      <c r="J166" s="99"/>
      <c r="K166" s="285"/>
      <c r="L166" s="99"/>
      <c r="M166" s="99"/>
      <c r="N166" s="99"/>
      <c r="O166" s="99"/>
      <c r="P166" s="99"/>
      <c r="Q166" s="99"/>
      <c r="R166" s="99"/>
      <c r="S166" s="99"/>
      <c r="T166" s="99"/>
      <c r="U166" s="285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>
        <f t="shared" si="20"/>
        <v>0</v>
      </c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</row>
    <row r="167" spans="1:46" ht="15">
      <c r="A167" s="4" t="s">
        <v>93</v>
      </c>
      <c r="B167" s="4" t="s">
        <v>311</v>
      </c>
      <c r="C167" s="4"/>
      <c r="D167" s="99"/>
      <c r="E167" s="99"/>
      <c r="F167" s="99"/>
      <c r="G167" s="99"/>
      <c r="H167" s="99"/>
      <c r="I167" s="99"/>
      <c r="J167" s="99"/>
      <c r="K167" s="285"/>
      <c r="L167" s="99"/>
      <c r="M167" s="99"/>
      <c r="N167" s="99"/>
      <c r="O167" s="99"/>
      <c r="P167" s="99"/>
      <c r="Q167" s="99"/>
      <c r="R167" s="99"/>
      <c r="S167" s="99"/>
      <c r="T167" s="99"/>
      <c r="U167" s="285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>
        <f t="shared" si="20"/>
        <v>0</v>
      </c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</row>
    <row r="168" spans="1:46" ht="15">
      <c r="A168" s="11" t="s">
        <v>94</v>
      </c>
      <c r="B168" s="4" t="s">
        <v>311</v>
      </c>
      <c r="C168" s="4"/>
      <c r="D168" s="99"/>
      <c r="E168" s="99"/>
      <c r="F168" s="99"/>
      <c r="G168" s="99"/>
      <c r="H168" s="99"/>
      <c r="I168" s="99"/>
      <c r="J168" s="99"/>
      <c r="K168" s="285"/>
      <c r="L168" s="99"/>
      <c r="M168" s="99"/>
      <c r="N168" s="99"/>
      <c r="O168" s="99"/>
      <c r="P168" s="99"/>
      <c r="Q168" s="99"/>
      <c r="R168" s="99"/>
      <c r="S168" s="99"/>
      <c r="T168" s="99"/>
      <c r="U168" s="285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>
        <f t="shared" si="20"/>
        <v>0</v>
      </c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</row>
    <row r="169" spans="1:46" ht="15">
      <c r="A169" s="11" t="s">
        <v>95</v>
      </c>
      <c r="B169" s="4" t="s">
        <v>311</v>
      </c>
      <c r="C169" s="4"/>
      <c r="D169" s="99"/>
      <c r="E169" s="99"/>
      <c r="F169" s="99"/>
      <c r="G169" s="99"/>
      <c r="H169" s="99"/>
      <c r="I169" s="99"/>
      <c r="J169" s="99"/>
      <c r="K169" s="285"/>
      <c r="L169" s="99"/>
      <c r="M169" s="99"/>
      <c r="N169" s="99"/>
      <c r="O169" s="99"/>
      <c r="P169" s="99"/>
      <c r="Q169" s="99"/>
      <c r="R169" s="99"/>
      <c r="S169" s="99"/>
      <c r="T169" s="99"/>
      <c r="U169" s="285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>
        <f t="shared" si="20"/>
        <v>0</v>
      </c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</row>
    <row r="170" spans="1:46" ht="15">
      <c r="A170" s="11" t="s">
        <v>96</v>
      </c>
      <c r="B170" s="4" t="s">
        <v>311</v>
      </c>
      <c r="C170" s="4"/>
      <c r="D170" s="99"/>
      <c r="E170" s="99"/>
      <c r="F170" s="99"/>
      <c r="G170" s="99"/>
      <c r="H170" s="99"/>
      <c r="I170" s="99"/>
      <c r="J170" s="99"/>
      <c r="K170" s="285"/>
      <c r="L170" s="99"/>
      <c r="M170" s="99"/>
      <c r="N170" s="99"/>
      <c r="O170" s="99"/>
      <c r="P170" s="99"/>
      <c r="Q170" s="99"/>
      <c r="R170" s="99"/>
      <c r="S170" s="99"/>
      <c r="T170" s="99"/>
      <c r="U170" s="285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>
        <f t="shared" si="20"/>
        <v>0</v>
      </c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</row>
    <row r="171" spans="1:46" ht="15">
      <c r="A171" s="11" t="s">
        <v>97</v>
      </c>
      <c r="B171" s="4" t="s">
        <v>311</v>
      </c>
      <c r="C171" s="4"/>
      <c r="D171" s="99"/>
      <c r="E171" s="99"/>
      <c r="F171" s="99"/>
      <c r="G171" s="99"/>
      <c r="H171" s="99"/>
      <c r="I171" s="99"/>
      <c r="J171" s="99"/>
      <c r="K171" s="285"/>
      <c r="L171" s="99"/>
      <c r="M171" s="99"/>
      <c r="N171" s="99"/>
      <c r="O171" s="99"/>
      <c r="P171" s="99"/>
      <c r="Q171" s="99"/>
      <c r="R171" s="99"/>
      <c r="S171" s="99"/>
      <c r="T171" s="99"/>
      <c r="U171" s="285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>
        <f t="shared" si="20"/>
        <v>0</v>
      </c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</row>
    <row r="172" spans="1:46" ht="25.5">
      <c r="A172" s="9" t="s">
        <v>560</v>
      </c>
      <c r="B172" s="7" t="s">
        <v>311</v>
      </c>
      <c r="C172" s="4"/>
      <c r="D172" s="99">
        <f aca="true" t="shared" si="23" ref="D172:AD172">SUM(D162:D171)</f>
        <v>0</v>
      </c>
      <c r="E172" s="99">
        <f t="shared" si="23"/>
        <v>0</v>
      </c>
      <c r="F172" s="99">
        <f t="shared" si="23"/>
        <v>0</v>
      </c>
      <c r="G172" s="99">
        <f t="shared" si="23"/>
        <v>0</v>
      </c>
      <c r="H172" s="99">
        <f t="shared" si="23"/>
        <v>0</v>
      </c>
      <c r="I172" s="99">
        <f t="shared" si="23"/>
        <v>0</v>
      </c>
      <c r="J172" s="99">
        <f t="shared" si="23"/>
        <v>0</v>
      </c>
      <c r="K172" s="285">
        <f t="shared" si="23"/>
        <v>0</v>
      </c>
      <c r="L172" s="99">
        <f t="shared" si="23"/>
        <v>0</v>
      </c>
      <c r="M172" s="99">
        <f t="shared" si="23"/>
        <v>0</v>
      </c>
      <c r="N172" s="99">
        <f t="shared" si="23"/>
        <v>0</v>
      </c>
      <c r="O172" s="99"/>
      <c r="P172" s="99">
        <f t="shared" si="23"/>
        <v>0</v>
      </c>
      <c r="Q172" s="99">
        <f t="shared" si="23"/>
        <v>0</v>
      </c>
      <c r="R172" s="99">
        <f t="shared" si="23"/>
        <v>0</v>
      </c>
      <c r="S172" s="99">
        <f t="shared" si="23"/>
        <v>0</v>
      </c>
      <c r="T172" s="99">
        <f t="shared" si="23"/>
        <v>0</v>
      </c>
      <c r="U172" s="285">
        <f t="shared" si="23"/>
        <v>0</v>
      </c>
      <c r="V172" s="99">
        <f t="shared" si="23"/>
        <v>0</v>
      </c>
      <c r="W172" s="99">
        <f t="shared" si="23"/>
        <v>0</v>
      </c>
      <c r="X172" s="99">
        <f t="shared" si="23"/>
        <v>0</v>
      </c>
      <c r="Y172" s="99">
        <f t="shared" si="23"/>
        <v>0</v>
      </c>
      <c r="Z172" s="99">
        <f t="shared" si="23"/>
        <v>0</v>
      </c>
      <c r="AA172" s="99">
        <f t="shared" si="23"/>
        <v>0</v>
      </c>
      <c r="AB172" s="99">
        <f t="shared" si="23"/>
        <v>0</v>
      </c>
      <c r="AC172" s="99">
        <f t="shared" si="23"/>
        <v>0</v>
      </c>
      <c r="AD172" s="99">
        <f t="shared" si="23"/>
        <v>0</v>
      </c>
      <c r="AE172" s="99"/>
      <c r="AF172" s="99"/>
      <c r="AG172" s="99"/>
      <c r="AH172" s="99"/>
      <c r="AI172" s="99"/>
      <c r="AJ172" s="99">
        <f t="shared" si="20"/>
        <v>0</v>
      </c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</row>
    <row r="173" spans="1:46" ht="15">
      <c r="A173" s="9" t="s">
        <v>312</v>
      </c>
      <c r="B173" s="7" t="s">
        <v>313</v>
      </c>
      <c r="C173" s="5"/>
      <c r="D173" s="99"/>
      <c r="E173" s="99"/>
      <c r="F173" s="99"/>
      <c r="G173" s="99"/>
      <c r="H173" s="99"/>
      <c r="I173" s="99"/>
      <c r="J173" s="99"/>
      <c r="K173" s="285"/>
      <c r="L173" s="99"/>
      <c r="M173" s="99"/>
      <c r="N173" s="99"/>
      <c r="O173" s="99"/>
      <c r="P173" s="99"/>
      <c r="Q173" s="99"/>
      <c r="R173" s="99"/>
      <c r="S173" s="99"/>
      <c r="T173" s="99"/>
      <c r="U173" s="285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>
        <f t="shared" si="20"/>
        <v>0</v>
      </c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</row>
    <row r="174" spans="1:46" ht="15">
      <c r="A174" s="9" t="s">
        <v>314</v>
      </c>
      <c r="B174" s="7" t="s">
        <v>315</v>
      </c>
      <c r="C174" s="5"/>
      <c r="D174" s="99"/>
      <c r="E174" s="99"/>
      <c r="F174" s="99"/>
      <c r="G174" s="99"/>
      <c r="H174" s="99"/>
      <c r="I174" s="99"/>
      <c r="J174" s="99"/>
      <c r="K174" s="285"/>
      <c r="L174" s="99"/>
      <c r="M174" s="99"/>
      <c r="N174" s="99"/>
      <c r="O174" s="99"/>
      <c r="P174" s="99"/>
      <c r="Q174" s="99"/>
      <c r="R174" s="99"/>
      <c r="S174" s="99"/>
      <c r="T174" s="99"/>
      <c r="U174" s="285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>
        <f t="shared" si="20"/>
        <v>0</v>
      </c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</row>
    <row r="175" spans="1:46" ht="15">
      <c r="A175" s="11" t="s">
        <v>88</v>
      </c>
      <c r="B175" s="4" t="s">
        <v>317</v>
      </c>
      <c r="C175" s="4"/>
      <c r="D175" s="99"/>
      <c r="E175" s="99"/>
      <c r="F175" s="99"/>
      <c r="G175" s="99"/>
      <c r="H175" s="99"/>
      <c r="I175" s="99"/>
      <c r="J175" s="99"/>
      <c r="K175" s="285"/>
      <c r="L175" s="99"/>
      <c r="M175" s="99"/>
      <c r="N175" s="99"/>
      <c r="O175" s="99"/>
      <c r="P175" s="99"/>
      <c r="Q175" s="99"/>
      <c r="R175" s="99"/>
      <c r="S175" s="99"/>
      <c r="T175" s="99"/>
      <c r="U175" s="285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>
        <f t="shared" si="20"/>
        <v>0</v>
      </c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</row>
    <row r="176" spans="1:46" ht="15">
      <c r="A176" s="11" t="s">
        <v>89</v>
      </c>
      <c r="B176" s="4" t="s">
        <v>317</v>
      </c>
      <c r="C176" s="4"/>
      <c r="D176" s="99">
        <v>0</v>
      </c>
      <c r="E176" s="99"/>
      <c r="F176" s="99"/>
      <c r="G176" s="99">
        <v>300000</v>
      </c>
      <c r="H176" s="99">
        <v>0</v>
      </c>
      <c r="I176" s="99"/>
      <c r="J176" s="99"/>
      <c r="K176" s="285"/>
      <c r="L176" s="99"/>
      <c r="M176" s="99"/>
      <c r="N176" s="99"/>
      <c r="O176" s="99"/>
      <c r="P176" s="99"/>
      <c r="Q176" s="99"/>
      <c r="R176" s="99"/>
      <c r="S176" s="99"/>
      <c r="T176" s="99"/>
      <c r="U176" s="285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>
        <f t="shared" si="20"/>
        <v>300000</v>
      </c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</row>
    <row r="177" spans="1:46" ht="15">
      <c r="A177" s="11" t="s">
        <v>90</v>
      </c>
      <c r="B177" s="4" t="s">
        <v>317</v>
      </c>
      <c r="C177" s="4"/>
      <c r="D177" s="99">
        <v>0</v>
      </c>
      <c r="E177" s="99"/>
      <c r="F177" s="99"/>
      <c r="G177" s="99"/>
      <c r="H177" s="99"/>
      <c r="I177" s="99"/>
      <c r="J177" s="99"/>
      <c r="K177" s="285"/>
      <c r="L177" s="99"/>
      <c r="M177" s="99"/>
      <c r="N177" s="99"/>
      <c r="O177" s="99"/>
      <c r="P177" s="99"/>
      <c r="Q177" s="99"/>
      <c r="R177" s="99"/>
      <c r="S177" s="99"/>
      <c r="T177" s="99"/>
      <c r="U177" s="285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>
        <f t="shared" si="20"/>
        <v>0</v>
      </c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</row>
    <row r="178" spans="1:46" ht="15">
      <c r="A178" s="4" t="s">
        <v>91</v>
      </c>
      <c r="B178" s="4" t="s">
        <v>317</v>
      </c>
      <c r="C178" s="4"/>
      <c r="D178" s="99"/>
      <c r="E178" s="99"/>
      <c r="F178" s="99"/>
      <c r="G178" s="99"/>
      <c r="H178" s="99"/>
      <c r="I178" s="99"/>
      <c r="J178" s="99"/>
      <c r="K178" s="285"/>
      <c r="L178" s="99"/>
      <c r="M178" s="99"/>
      <c r="N178" s="99"/>
      <c r="O178" s="99"/>
      <c r="P178" s="99"/>
      <c r="Q178" s="99"/>
      <c r="R178" s="99"/>
      <c r="S178" s="99"/>
      <c r="T178" s="99"/>
      <c r="U178" s="285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>
        <f t="shared" si="20"/>
        <v>0</v>
      </c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</row>
    <row r="179" spans="1:46" ht="15">
      <c r="A179" s="4" t="s">
        <v>92</v>
      </c>
      <c r="B179" s="4" t="s">
        <v>317</v>
      </c>
      <c r="C179" s="4"/>
      <c r="D179" s="99"/>
      <c r="E179" s="99"/>
      <c r="F179" s="99"/>
      <c r="G179" s="99"/>
      <c r="H179" s="99"/>
      <c r="I179" s="99"/>
      <c r="J179" s="99"/>
      <c r="K179" s="285"/>
      <c r="L179" s="99"/>
      <c r="M179" s="99"/>
      <c r="N179" s="99"/>
      <c r="O179" s="99"/>
      <c r="P179" s="99"/>
      <c r="Q179" s="99"/>
      <c r="R179" s="99"/>
      <c r="S179" s="99"/>
      <c r="T179" s="99"/>
      <c r="U179" s="285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>
        <f t="shared" si="20"/>
        <v>0</v>
      </c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</row>
    <row r="180" spans="1:46" ht="15">
      <c r="A180" s="4" t="s">
        <v>93</v>
      </c>
      <c r="B180" s="4" t="s">
        <v>317</v>
      </c>
      <c r="C180" s="4"/>
      <c r="D180" s="99"/>
      <c r="E180" s="99"/>
      <c r="F180" s="99"/>
      <c r="G180" s="99"/>
      <c r="H180" s="99"/>
      <c r="I180" s="99"/>
      <c r="J180" s="99"/>
      <c r="K180" s="285"/>
      <c r="L180" s="99"/>
      <c r="M180" s="99"/>
      <c r="N180" s="99"/>
      <c r="O180" s="99"/>
      <c r="P180" s="99"/>
      <c r="Q180" s="99"/>
      <c r="R180" s="99"/>
      <c r="S180" s="99"/>
      <c r="T180" s="99"/>
      <c r="U180" s="285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>
        <f t="shared" si="20"/>
        <v>0</v>
      </c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</row>
    <row r="181" spans="1:46" ht="15">
      <c r="A181" s="11" t="s">
        <v>94</v>
      </c>
      <c r="B181" s="4" t="s">
        <v>317</v>
      </c>
      <c r="C181" s="4"/>
      <c r="D181" s="99">
        <v>24718000</v>
      </c>
      <c r="E181" s="99"/>
      <c r="F181" s="99"/>
      <c r="G181" s="99"/>
      <c r="H181" s="99"/>
      <c r="I181" s="99"/>
      <c r="J181" s="99"/>
      <c r="K181" s="285"/>
      <c r="L181" s="99"/>
      <c r="M181" s="99"/>
      <c r="N181" s="99">
        <v>244224</v>
      </c>
      <c r="O181" s="99"/>
      <c r="P181" s="99"/>
      <c r="Q181" s="99"/>
      <c r="R181" s="99"/>
      <c r="S181" s="99"/>
      <c r="T181" s="99"/>
      <c r="U181" s="285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>
        <f t="shared" si="20"/>
        <v>24962224</v>
      </c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</row>
    <row r="182" spans="1:46" ht="15">
      <c r="A182" s="11" t="s">
        <v>98</v>
      </c>
      <c r="B182" s="4" t="s">
        <v>317</v>
      </c>
      <c r="C182" s="4"/>
      <c r="D182" s="99"/>
      <c r="E182" s="99"/>
      <c r="F182" s="99"/>
      <c r="G182" s="99"/>
      <c r="H182" s="99"/>
      <c r="I182" s="99"/>
      <c r="J182" s="99"/>
      <c r="K182" s="285"/>
      <c r="L182" s="99"/>
      <c r="M182" s="99"/>
      <c r="N182" s="99"/>
      <c r="O182" s="99"/>
      <c r="P182" s="99"/>
      <c r="Q182" s="99"/>
      <c r="R182" s="99"/>
      <c r="S182" s="99"/>
      <c r="T182" s="99"/>
      <c r="U182" s="285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>
        <f t="shared" si="20"/>
        <v>0</v>
      </c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</row>
    <row r="183" spans="1:46" ht="15">
      <c r="A183" s="11" t="s">
        <v>96</v>
      </c>
      <c r="B183" s="4" t="s">
        <v>317</v>
      </c>
      <c r="C183" s="4"/>
      <c r="D183" s="99"/>
      <c r="E183" s="99"/>
      <c r="F183" s="99"/>
      <c r="G183" s="99"/>
      <c r="H183" s="99"/>
      <c r="I183" s="99"/>
      <c r="J183" s="99"/>
      <c r="K183" s="285"/>
      <c r="L183" s="99"/>
      <c r="M183" s="99"/>
      <c r="N183" s="99"/>
      <c r="O183" s="99"/>
      <c r="P183" s="99"/>
      <c r="Q183" s="99"/>
      <c r="R183" s="99"/>
      <c r="S183" s="99"/>
      <c r="T183" s="99"/>
      <c r="U183" s="285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>
        <f t="shared" si="20"/>
        <v>0</v>
      </c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</row>
    <row r="184" spans="1:46" ht="15">
      <c r="A184" s="11" t="s">
        <v>97</v>
      </c>
      <c r="B184" s="4" t="s">
        <v>317</v>
      </c>
      <c r="C184" s="4"/>
      <c r="D184" s="99"/>
      <c r="E184" s="99"/>
      <c r="F184" s="99"/>
      <c r="G184" s="99"/>
      <c r="H184" s="99"/>
      <c r="I184" s="99"/>
      <c r="J184" s="99"/>
      <c r="K184" s="285"/>
      <c r="L184" s="99"/>
      <c r="M184" s="99"/>
      <c r="N184" s="99"/>
      <c r="O184" s="99"/>
      <c r="P184" s="99"/>
      <c r="Q184" s="99"/>
      <c r="R184" s="99"/>
      <c r="S184" s="99"/>
      <c r="T184" s="99"/>
      <c r="U184" s="285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>
        <f t="shared" si="20"/>
        <v>0</v>
      </c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</row>
    <row r="185" spans="1:46" ht="15">
      <c r="A185" s="13" t="s">
        <v>561</v>
      </c>
      <c r="B185" s="6" t="s">
        <v>317</v>
      </c>
      <c r="C185" s="4"/>
      <c r="D185" s="99">
        <f aca="true" t="shared" si="24" ref="D185:AD185">SUM(D175:D184)</f>
        <v>24718000</v>
      </c>
      <c r="E185" s="99">
        <f t="shared" si="24"/>
        <v>0</v>
      </c>
      <c r="F185" s="99">
        <f t="shared" si="24"/>
        <v>0</v>
      </c>
      <c r="G185" s="99">
        <f t="shared" si="24"/>
        <v>300000</v>
      </c>
      <c r="H185" s="99">
        <f t="shared" si="24"/>
        <v>0</v>
      </c>
      <c r="I185" s="99">
        <f t="shared" si="24"/>
        <v>0</v>
      </c>
      <c r="J185" s="99">
        <f t="shared" si="24"/>
        <v>0</v>
      </c>
      <c r="K185" s="285">
        <f t="shared" si="24"/>
        <v>0</v>
      </c>
      <c r="L185" s="99">
        <f t="shared" si="24"/>
        <v>0</v>
      </c>
      <c r="M185" s="99">
        <f t="shared" si="24"/>
        <v>0</v>
      </c>
      <c r="N185" s="99">
        <f t="shared" si="24"/>
        <v>244224</v>
      </c>
      <c r="O185" s="99"/>
      <c r="P185" s="99">
        <f t="shared" si="24"/>
        <v>0</v>
      </c>
      <c r="Q185" s="99">
        <f t="shared" si="24"/>
        <v>0</v>
      </c>
      <c r="R185" s="99">
        <f t="shared" si="24"/>
        <v>0</v>
      </c>
      <c r="S185" s="99">
        <f t="shared" si="24"/>
        <v>0</v>
      </c>
      <c r="T185" s="99">
        <f t="shared" si="24"/>
        <v>0</v>
      </c>
      <c r="U185" s="285">
        <f t="shared" si="24"/>
        <v>0</v>
      </c>
      <c r="V185" s="99">
        <f t="shared" si="24"/>
        <v>0</v>
      </c>
      <c r="W185" s="99">
        <f t="shared" si="24"/>
        <v>0</v>
      </c>
      <c r="X185" s="99">
        <f t="shared" si="24"/>
        <v>0</v>
      </c>
      <c r="Y185" s="99">
        <f t="shared" si="24"/>
        <v>0</v>
      </c>
      <c r="Z185" s="99">
        <f t="shared" si="24"/>
        <v>0</v>
      </c>
      <c r="AA185" s="99">
        <f t="shared" si="24"/>
        <v>0</v>
      </c>
      <c r="AB185" s="99">
        <f t="shared" si="24"/>
        <v>0</v>
      </c>
      <c r="AC185" s="99">
        <f t="shared" si="24"/>
        <v>0</v>
      </c>
      <c r="AD185" s="99">
        <f t="shared" si="24"/>
        <v>0</v>
      </c>
      <c r="AE185" s="99"/>
      <c r="AF185" s="99"/>
      <c r="AG185" s="99"/>
      <c r="AH185" s="99"/>
      <c r="AI185" s="99"/>
      <c r="AJ185" s="99">
        <f t="shared" si="20"/>
        <v>25262224</v>
      </c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</row>
    <row r="186" spans="1:46" ht="15">
      <c r="A186" s="13" t="s">
        <v>126</v>
      </c>
      <c r="B186" s="7" t="s">
        <v>658</v>
      </c>
      <c r="C186" s="4"/>
      <c r="D186" s="99"/>
      <c r="E186" s="99"/>
      <c r="F186" s="99"/>
      <c r="G186" s="99"/>
      <c r="H186" s="99"/>
      <c r="I186" s="99"/>
      <c r="J186" s="99"/>
      <c r="K186" s="285"/>
      <c r="L186" s="99"/>
      <c r="M186" s="99"/>
      <c r="N186" s="99"/>
      <c r="O186" s="99"/>
      <c r="P186" s="99"/>
      <c r="Q186" s="99"/>
      <c r="R186" s="99"/>
      <c r="S186" s="99"/>
      <c r="T186" s="99"/>
      <c r="U186" s="285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>
        <f t="shared" si="20"/>
        <v>0</v>
      </c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</row>
    <row r="187" spans="1:46" ht="15">
      <c r="A187" s="13" t="s">
        <v>127</v>
      </c>
      <c r="B187" s="7" t="s">
        <v>658</v>
      </c>
      <c r="C187" s="5"/>
      <c r="D187" s="99"/>
      <c r="E187" s="99"/>
      <c r="F187" s="99"/>
      <c r="G187" s="99"/>
      <c r="H187" s="99"/>
      <c r="I187" s="99"/>
      <c r="J187" s="99"/>
      <c r="K187" s="285"/>
      <c r="L187" s="99"/>
      <c r="M187" s="99"/>
      <c r="N187" s="99"/>
      <c r="O187" s="99"/>
      <c r="P187" s="99"/>
      <c r="Q187" s="99"/>
      <c r="R187" s="99"/>
      <c r="S187" s="99"/>
      <c r="T187" s="99"/>
      <c r="U187" s="285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>
        <f t="shared" si="20"/>
        <v>0</v>
      </c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</row>
    <row r="188" spans="1:46" ht="15.75">
      <c r="A188" s="16" t="s">
        <v>562</v>
      </c>
      <c r="B188" s="151" t="s">
        <v>318</v>
      </c>
      <c r="C188" s="7"/>
      <c r="D188" s="99">
        <f aca="true" t="shared" si="25" ref="D188:AD188">SUM(D123+D125+D126+D137+D148+D159+D160+D172+D173+D174+D186+D187+D185)</f>
        <v>28461412</v>
      </c>
      <c r="E188" s="99">
        <f t="shared" si="25"/>
        <v>0</v>
      </c>
      <c r="F188" s="99">
        <f t="shared" si="25"/>
        <v>155356</v>
      </c>
      <c r="G188" s="99">
        <f t="shared" si="25"/>
        <v>300000</v>
      </c>
      <c r="H188" s="99">
        <f t="shared" si="25"/>
        <v>0</v>
      </c>
      <c r="I188" s="99">
        <f t="shared" si="25"/>
        <v>0</v>
      </c>
      <c r="J188" s="99">
        <f t="shared" si="25"/>
        <v>0</v>
      </c>
      <c r="K188" s="285">
        <f t="shared" si="25"/>
        <v>0</v>
      </c>
      <c r="L188" s="99">
        <f t="shared" si="25"/>
        <v>0</v>
      </c>
      <c r="M188" s="99">
        <f t="shared" si="25"/>
        <v>0</v>
      </c>
      <c r="N188" s="99">
        <f t="shared" si="25"/>
        <v>244224</v>
      </c>
      <c r="O188" s="99">
        <f t="shared" si="25"/>
        <v>519396</v>
      </c>
      <c r="P188" s="99">
        <f t="shared" si="25"/>
        <v>0</v>
      </c>
      <c r="Q188" s="99">
        <f t="shared" si="25"/>
        <v>0</v>
      </c>
      <c r="R188" s="99">
        <f t="shared" si="25"/>
        <v>0</v>
      </c>
      <c r="S188" s="99">
        <f t="shared" si="25"/>
        <v>0</v>
      </c>
      <c r="T188" s="99">
        <f t="shared" si="25"/>
        <v>0</v>
      </c>
      <c r="U188" s="285">
        <f t="shared" si="25"/>
        <v>1341936</v>
      </c>
      <c r="V188" s="99">
        <f t="shared" si="25"/>
        <v>0</v>
      </c>
      <c r="W188" s="99">
        <f t="shared" si="25"/>
        <v>0</v>
      </c>
      <c r="X188" s="99">
        <f t="shared" si="25"/>
        <v>0</v>
      </c>
      <c r="Y188" s="99">
        <f t="shared" si="25"/>
        <v>0</v>
      </c>
      <c r="Z188" s="99">
        <f t="shared" si="25"/>
        <v>0</v>
      </c>
      <c r="AA188" s="99">
        <f t="shared" si="25"/>
        <v>318708</v>
      </c>
      <c r="AB188" s="99">
        <f t="shared" si="25"/>
        <v>0</v>
      </c>
      <c r="AC188" s="99">
        <f t="shared" si="25"/>
        <v>0</v>
      </c>
      <c r="AD188" s="99">
        <f t="shared" si="25"/>
        <v>290000</v>
      </c>
      <c r="AE188" s="99"/>
      <c r="AF188" s="99"/>
      <c r="AG188" s="99"/>
      <c r="AH188" s="99"/>
      <c r="AI188" s="99"/>
      <c r="AJ188" s="99">
        <f t="shared" si="20"/>
        <v>31631032</v>
      </c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</row>
    <row r="189" spans="1:46" ht="15">
      <c r="A189" s="11" t="s">
        <v>319</v>
      </c>
      <c r="B189" s="5" t="s">
        <v>320</v>
      </c>
      <c r="C189" s="5"/>
      <c r="D189" s="99">
        <v>427500</v>
      </c>
      <c r="E189" s="99"/>
      <c r="F189" s="99"/>
      <c r="G189" s="99"/>
      <c r="H189" s="99"/>
      <c r="I189" s="99"/>
      <c r="J189" s="99"/>
      <c r="K189" s="285"/>
      <c r="L189" s="99"/>
      <c r="M189" s="99"/>
      <c r="N189" s="99"/>
      <c r="O189" s="99"/>
      <c r="P189" s="99"/>
      <c r="Q189" s="99">
        <v>0</v>
      </c>
      <c r="R189" s="99"/>
      <c r="S189" s="99"/>
      <c r="T189" s="99"/>
      <c r="U189" s="285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>
        <f t="shared" si="20"/>
        <v>427500</v>
      </c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</row>
    <row r="190" spans="1:46" ht="15">
      <c r="A190" s="11" t="s">
        <v>563</v>
      </c>
      <c r="B190" s="5" t="s">
        <v>321</v>
      </c>
      <c r="C190" s="5"/>
      <c r="D190" s="99">
        <v>0</v>
      </c>
      <c r="E190" s="99"/>
      <c r="F190" s="99"/>
      <c r="G190" s="99"/>
      <c r="H190" s="99"/>
      <c r="I190" s="99"/>
      <c r="J190" s="99"/>
      <c r="K190" s="285"/>
      <c r="L190" s="99"/>
      <c r="M190" s="99">
        <v>1475776</v>
      </c>
      <c r="N190" s="99"/>
      <c r="O190" s="99"/>
      <c r="P190" s="99"/>
      <c r="Q190" s="99">
        <v>0</v>
      </c>
      <c r="R190" s="99"/>
      <c r="S190" s="99"/>
      <c r="T190" s="99"/>
      <c r="U190" s="285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>
        <f t="shared" si="20"/>
        <v>1475776</v>
      </c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</row>
    <row r="191" spans="1:46" ht="15">
      <c r="A191" s="17" t="s">
        <v>767</v>
      </c>
      <c r="B191" s="152" t="s">
        <v>321</v>
      </c>
      <c r="C191" s="5"/>
      <c r="D191" s="99"/>
      <c r="E191" s="99"/>
      <c r="F191" s="99"/>
      <c r="G191" s="99"/>
      <c r="H191" s="99"/>
      <c r="I191" s="99"/>
      <c r="J191" s="99"/>
      <c r="K191" s="285"/>
      <c r="L191" s="99"/>
      <c r="M191" s="99"/>
      <c r="N191" s="99"/>
      <c r="O191" s="99"/>
      <c r="P191" s="99"/>
      <c r="Q191" s="99"/>
      <c r="R191" s="99"/>
      <c r="S191" s="99"/>
      <c r="T191" s="99"/>
      <c r="U191" s="285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>
        <f t="shared" si="20"/>
        <v>0</v>
      </c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</row>
    <row r="192" spans="1:46" ht="15">
      <c r="A192" s="4" t="s">
        <v>322</v>
      </c>
      <c r="B192" s="5" t="s">
        <v>323</v>
      </c>
      <c r="C192" s="5"/>
      <c r="D192" s="99">
        <v>190929</v>
      </c>
      <c r="E192" s="99"/>
      <c r="F192" s="99"/>
      <c r="G192" s="99"/>
      <c r="H192" s="99"/>
      <c r="I192" s="99"/>
      <c r="J192" s="99"/>
      <c r="K192" s="285"/>
      <c r="L192" s="99"/>
      <c r="M192" s="99"/>
      <c r="N192" s="99"/>
      <c r="O192" s="99"/>
      <c r="P192" s="99"/>
      <c r="Q192" s="99"/>
      <c r="R192" s="99"/>
      <c r="S192" s="99"/>
      <c r="T192" s="99"/>
      <c r="U192" s="285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>
        <f t="shared" si="20"/>
        <v>190929</v>
      </c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</row>
    <row r="193" spans="1:46" ht="15">
      <c r="A193" s="11" t="s">
        <v>324</v>
      </c>
      <c r="B193" s="5" t="s">
        <v>325</v>
      </c>
      <c r="C193" s="5"/>
      <c r="D193" s="99"/>
      <c r="E193" s="99"/>
      <c r="F193" s="99"/>
      <c r="G193" s="99"/>
      <c r="H193" s="99"/>
      <c r="I193" s="99"/>
      <c r="J193" s="99"/>
      <c r="K193" s="285"/>
      <c r="L193" s="99"/>
      <c r="M193" s="99"/>
      <c r="N193" s="99"/>
      <c r="O193" s="99"/>
      <c r="P193" s="99"/>
      <c r="Q193" s="99"/>
      <c r="R193" s="99"/>
      <c r="S193" s="99"/>
      <c r="T193" s="99"/>
      <c r="U193" s="285"/>
      <c r="V193" s="99"/>
      <c r="W193" s="99"/>
      <c r="X193" s="99"/>
      <c r="Y193" s="99"/>
      <c r="Z193" s="99"/>
      <c r="AA193" s="99"/>
      <c r="AB193" s="99"/>
      <c r="AC193" s="99">
        <v>0</v>
      </c>
      <c r="AD193" s="99"/>
      <c r="AE193" s="99"/>
      <c r="AF193" s="99"/>
      <c r="AG193" s="99"/>
      <c r="AH193" s="99"/>
      <c r="AI193" s="99"/>
      <c r="AJ193" s="99">
        <f t="shared" si="20"/>
        <v>0</v>
      </c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</row>
    <row r="194" spans="1:46" ht="15">
      <c r="A194" s="11" t="s">
        <v>326</v>
      </c>
      <c r="B194" s="5" t="s">
        <v>327</v>
      </c>
      <c r="C194" s="5"/>
      <c r="D194" s="99"/>
      <c r="E194" s="99"/>
      <c r="F194" s="99"/>
      <c r="G194" s="99"/>
      <c r="H194" s="99"/>
      <c r="I194" s="99"/>
      <c r="J194" s="99"/>
      <c r="K194" s="285"/>
      <c r="L194" s="99"/>
      <c r="M194" s="99"/>
      <c r="N194" s="99"/>
      <c r="O194" s="99"/>
      <c r="P194" s="99"/>
      <c r="Q194" s="99"/>
      <c r="R194" s="99"/>
      <c r="S194" s="99"/>
      <c r="T194" s="99"/>
      <c r="U194" s="285"/>
      <c r="V194" s="99"/>
      <c r="W194" s="99"/>
      <c r="X194" s="99"/>
      <c r="Y194" s="99"/>
      <c r="Z194" s="99"/>
      <c r="AA194" s="99"/>
      <c r="AB194" s="99"/>
      <c r="AC194" s="99">
        <v>0</v>
      </c>
      <c r="AD194" s="99"/>
      <c r="AE194" s="99"/>
      <c r="AF194" s="99"/>
      <c r="AG194" s="99"/>
      <c r="AH194" s="99"/>
      <c r="AI194" s="99"/>
      <c r="AJ194" s="99">
        <f t="shared" si="20"/>
        <v>0</v>
      </c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</row>
    <row r="195" spans="1:46" ht="15">
      <c r="A195" s="4" t="s">
        <v>328</v>
      </c>
      <c r="B195" s="5" t="s">
        <v>329</v>
      </c>
      <c r="C195" s="5"/>
      <c r="D195" s="99"/>
      <c r="E195" s="99"/>
      <c r="F195" s="99"/>
      <c r="G195" s="99"/>
      <c r="H195" s="99"/>
      <c r="I195" s="99"/>
      <c r="J195" s="99"/>
      <c r="K195" s="285"/>
      <c r="L195" s="99"/>
      <c r="M195" s="99"/>
      <c r="N195" s="99"/>
      <c r="O195" s="99"/>
      <c r="P195" s="99"/>
      <c r="Q195" s="99"/>
      <c r="R195" s="99"/>
      <c r="S195" s="99"/>
      <c r="T195" s="99"/>
      <c r="U195" s="285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>
        <f t="shared" si="20"/>
        <v>0</v>
      </c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</row>
    <row r="196" spans="1:46" ht="15">
      <c r="A196" s="4" t="s">
        <v>330</v>
      </c>
      <c r="B196" s="5" t="s">
        <v>331</v>
      </c>
      <c r="C196" s="5"/>
      <c r="D196" s="99">
        <v>166976</v>
      </c>
      <c r="E196" s="99"/>
      <c r="F196" s="99"/>
      <c r="G196" s="99"/>
      <c r="H196" s="99"/>
      <c r="I196" s="99"/>
      <c r="J196" s="99"/>
      <c r="K196" s="285"/>
      <c r="L196" s="99"/>
      <c r="M196" s="99">
        <v>210816</v>
      </c>
      <c r="N196" s="99"/>
      <c r="O196" s="99"/>
      <c r="P196" s="99"/>
      <c r="Q196" s="99"/>
      <c r="R196" s="99"/>
      <c r="S196" s="99"/>
      <c r="T196" s="99"/>
      <c r="U196" s="285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>
        <f t="shared" si="20"/>
        <v>377792</v>
      </c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</row>
    <row r="197" spans="1:46" ht="15.75">
      <c r="A197" s="18" t="s">
        <v>564</v>
      </c>
      <c r="B197" s="151" t="s">
        <v>332</v>
      </c>
      <c r="C197" s="7"/>
      <c r="D197" s="99">
        <f>SUM(D189+D190+D192+D193+D194+D195+D196)</f>
        <v>785405</v>
      </c>
      <c r="E197" s="99">
        <f aca="true" t="shared" si="26" ref="E197:AI197">SUM(E189+E190+E192+E193+E194+E195+E196)</f>
        <v>0</v>
      </c>
      <c r="F197" s="99">
        <f t="shared" si="26"/>
        <v>0</v>
      </c>
      <c r="G197" s="99">
        <f t="shared" si="26"/>
        <v>0</v>
      </c>
      <c r="H197" s="99">
        <f t="shared" si="26"/>
        <v>0</v>
      </c>
      <c r="I197" s="99">
        <f t="shared" si="26"/>
        <v>0</v>
      </c>
      <c r="J197" s="99">
        <f t="shared" si="26"/>
        <v>0</v>
      </c>
      <c r="K197" s="285">
        <f t="shared" si="26"/>
        <v>0</v>
      </c>
      <c r="L197" s="99">
        <f>SUM(L189+L190+L192+L193+L194+L195+L196)</f>
        <v>0</v>
      </c>
      <c r="M197" s="99">
        <f>SUM(M189+M190+M192+M193+M194+M195+M196)</f>
        <v>1686592</v>
      </c>
      <c r="N197" s="99">
        <f>SUM(N189+N190+N192+N193+N194+N195+N196)</f>
        <v>0</v>
      </c>
      <c r="O197" s="99"/>
      <c r="P197" s="99">
        <f>SUM(P189+P190+P192+P193+P194+P195+P196)</f>
        <v>0</v>
      </c>
      <c r="Q197" s="99">
        <f t="shared" si="26"/>
        <v>0</v>
      </c>
      <c r="R197" s="99">
        <f t="shared" si="26"/>
        <v>0</v>
      </c>
      <c r="S197" s="99">
        <f t="shared" si="26"/>
        <v>0</v>
      </c>
      <c r="T197" s="99">
        <f aca="true" t="shared" si="27" ref="T197:AC197">SUM(T189+T190+T192+T193+T194+T195+T196)</f>
        <v>0</v>
      </c>
      <c r="U197" s="285">
        <f t="shared" si="27"/>
        <v>0</v>
      </c>
      <c r="V197" s="99">
        <f t="shared" si="27"/>
        <v>0</v>
      </c>
      <c r="W197" s="99">
        <f t="shared" si="27"/>
        <v>0</v>
      </c>
      <c r="X197" s="99">
        <f t="shared" si="27"/>
        <v>0</v>
      </c>
      <c r="Y197" s="99">
        <f t="shared" si="27"/>
        <v>0</v>
      </c>
      <c r="Z197" s="99">
        <f t="shared" si="27"/>
        <v>0</v>
      </c>
      <c r="AA197" s="99">
        <f t="shared" si="27"/>
        <v>0</v>
      </c>
      <c r="AB197" s="99">
        <f t="shared" si="27"/>
        <v>0</v>
      </c>
      <c r="AC197" s="99">
        <f t="shared" si="27"/>
        <v>0</v>
      </c>
      <c r="AD197" s="99">
        <f t="shared" si="26"/>
        <v>0</v>
      </c>
      <c r="AE197" s="99">
        <f t="shared" si="26"/>
        <v>0</v>
      </c>
      <c r="AF197" s="99">
        <f t="shared" si="26"/>
        <v>0</v>
      </c>
      <c r="AG197" s="99">
        <f t="shared" si="26"/>
        <v>0</v>
      </c>
      <c r="AH197" s="99">
        <f t="shared" si="26"/>
        <v>0</v>
      </c>
      <c r="AI197" s="99">
        <f t="shared" si="26"/>
        <v>0</v>
      </c>
      <c r="AJ197" s="99">
        <f t="shared" si="20"/>
        <v>2471997</v>
      </c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</row>
    <row r="198" spans="1:46" ht="15">
      <c r="A198" s="11" t="s">
        <v>333</v>
      </c>
      <c r="B198" s="5" t="s">
        <v>334</v>
      </c>
      <c r="C198" s="5"/>
      <c r="D198" s="99"/>
      <c r="E198" s="99"/>
      <c r="F198" s="99"/>
      <c r="G198" s="99"/>
      <c r="H198" s="99"/>
      <c r="I198" s="99"/>
      <c r="J198" s="99"/>
      <c r="K198" s="285"/>
      <c r="L198" s="99"/>
      <c r="M198" s="99">
        <v>352704</v>
      </c>
      <c r="N198" s="99"/>
      <c r="O198" s="99"/>
      <c r="P198" s="99">
        <v>2905224</v>
      </c>
      <c r="Q198" s="99"/>
      <c r="R198" s="99"/>
      <c r="S198" s="99"/>
      <c r="T198" s="99"/>
      <c r="U198" s="285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>
        <f t="shared" si="20"/>
        <v>3257928</v>
      </c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</row>
    <row r="199" spans="1:46" ht="15">
      <c r="A199" s="11" t="s">
        <v>335</v>
      </c>
      <c r="B199" s="5" t="s">
        <v>336</v>
      </c>
      <c r="C199" s="5"/>
      <c r="D199" s="99"/>
      <c r="E199" s="99"/>
      <c r="F199" s="99"/>
      <c r="G199" s="99"/>
      <c r="H199" s="99"/>
      <c r="I199" s="99"/>
      <c r="J199" s="99"/>
      <c r="K199" s="285"/>
      <c r="L199" s="99"/>
      <c r="M199" s="99">
        <v>14868</v>
      </c>
      <c r="N199" s="99"/>
      <c r="O199" s="99"/>
      <c r="P199" s="99">
        <v>784410</v>
      </c>
      <c r="Q199" s="99"/>
      <c r="R199" s="99"/>
      <c r="S199" s="99"/>
      <c r="T199" s="99"/>
      <c r="U199" s="285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>
        <f aca="true" t="shared" si="28" ref="AJ199:AJ262">SUM(D199:AI199)</f>
        <v>799278</v>
      </c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</row>
    <row r="200" spans="1:46" ht="15">
      <c r="A200" s="11" t="s">
        <v>337</v>
      </c>
      <c r="B200" s="5" t="s">
        <v>338</v>
      </c>
      <c r="C200" s="5"/>
      <c r="D200" s="99"/>
      <c r="E200" s="99"/>
      <c r="F200" s="99"/>
      <c r="G200" s="99"/>
      <c r="H200" s="99"/>
      <c r="I200" s="99"/>
      <c r="J200" s="99"/>
      <c r="K200" s="285"/>
      <c r="L200" s="99"/>
      <c r="M200" s="99"/>
      <c r="N200" s="99"/>
      <c r="O200" s="99"/>
      <c r="P200" s="99"/>
      <c r="Q200" s="99"/>
      <c r="R200" s="99"/>
      <c r="S200" s="99"/>
      <c r="T200" s="99"/>
      <c r="U200" s="285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>
        <f t="shared" si="28"/>
        <v>0</v>
      </c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</row>
    <row r="201" spans="1:46" ht="15">
      <c r="A201" s="11" t="s">
        <v>339</v>
      </c>
      <c r="B201" s="5" t="s">
        <v>340</v>
      </c>
      <c r="C201" s="5"/>
      <c r="D201" s="99"/>
      <c r="E201" s="99"/>
      <c r="F201" s="99"/>
      <c r="G201" s="99"/>
      <c r="H201" s="99"/>
      <c r="I201" s="99"/>
      <c r="J201" s="99"/>
      <c r="K201" s="285"/>
      <c r="L201" s="99"/>
      <c r="M201" s="99"/>
      <c r="N201" s="99"/>
      <c r="O201" s="99"/>
      <c r="P201" s="99"/>
      <c r="Q201" s="99"/>
      <c r="R201" s="99"/>
      <c r="S201" s="99"/>
      <c r="T201" s="99"/>
      <c r="U201" s="285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>
        <f t="shared" si="28"/>
        <v>0</v>
      </c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</row>
    <row r="202" spans="1:46" ht="15.75">
      <c r="A202" s="18" t="s">
        <v>565</v>
      </c>
      <c r="B202" s="151" t="s">
        <v>341</v>
      </c>
      <c r="C202" s="7"/>
      <c r="D202" s="99">
        <f>SUM(D198:D201)</f>
        <v>0</v>
      </c>
      <c r="E202" s="99">
        <f aca="true" t="shared" si="29" ref="E202:AD202">SUM(E198:E201)</f>
        <v>0</v>
      </c>
      <c r="F202" s="99">
        <f t="shared" si="29"/>
        <v>0</v>
      </c>
      <c r="G202" s="99">
        <f t="shared" si="29"/>
        <v>0</v>
      </c>
      <c r="H202" s="99">
        <f t="shared" si="29"/>
        <v>0</v>
      </c>
      <c r="I202" s="99">
        <f t="shared" si="29"/>
        <v>0</v>
      </c>
      <c r="J202" s="99">
        <f t="shared" si="29"/>
        <v>0</v>
      </c>
      <c r="K202" s="285">
        <f t="shared" si="29"/>
        <v>0</v>
      </c>
      <c r="L202" s="99">
        <f t="shared" si="29"/>
        <v>0</v>
      </c>
      <c r="M202" s="99">
        <f t="shared" si="29"/>
        <v>367572</v>
      </c>
      <c r="N202" s="99">
        <f t="shared" si="29"/>
        <v>0</v>
      </c>
      <c r="O202" s="99"/>
      <c r="P202" s="99">
        <f t="shared" si="29"/>
        <v>3689634</v>
      </c>
      <c r="Q202" s="99">
        <f t="shared" si="29"/>
        <v>0</v>
      </c>
      <c r="R202" s="99">
        <f t="shared" si="29"/>
        <v>0</v>
      </c>
      <c r="S202" s="99">
        <f t="shared" si="29"/>
        <v>0</v>
      </c>
      <c r="T202" s="99">
        <f t="shared" si="29"/>
        <v>0</v>
      </c>
      <c r="U202" s="285">
        <f t="shared" si="29"/>
        <v>0</v>
      </c>
      <c r="V202" s="99">
        <f t="shared" si="29"/>
        <v>0</v>
      </c>
      <c r="W202" s="99">
        <f aca="true" t="shared" si="30" ref="W202:AC202">SUM(W198:W201)</f>
        <v>0</v>
      </c>
      <c r="X202" s="99">
        <f t="shared" si="30"/>
        <v>0</v>
      </c>
      <c r="Y202" s="99">
        <f t="shared" si="30"/>
        <v>0</v>
      </c>
      <c r="Z202" s="99">
        <f t="shared" si="30"/>
        <v>0</v>
      </c>
      <c r="AA202" s="99">
        <f t="shared" si="30"/>
        <v>0</v>
      </c>
      <c r="AB202" s="99">
        <f t="shared" si="30"/>
        <v>0</v>
      </c>
      <c r="AC202" s="99">
        <f t="shared" si="30"/>
        <v>0</v>
      </c>
      <c r="AD202" s="99">
        <f t="shared" si="29"/>
        <v>0</v>
      </c>
      <c r="AE202" s="99"/>
      <c r="AF202" s="99"/>
      <c r="AG202" s="99"/>
      <c r="AH202" s="99"/>
      <c r="AI202" s="99"/>
      <c r="AJ202" s="99">
        <f t="shared" si="28"/>
        <v>4057206</v>
      </c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</row>
    <row r="203" spans="1:46" ht="25.5">
      <c r="A203" s="9" t="s">
        <v>342</v>
      </c>
      <c r="B203" s="7" t="s">
        <v>343</v>
      </c>
      <c r="C203" s="5"/>
      <c r="D203" s="99"/>
      <c r="E203" s="99"/>
      <c r="F203" s="99"/>
      <c r="G203" s="99"/>
      <c r="H203" s="99"/>
      <c r="I203" s="99"/>
      <c r="J203" s="99"/>
      <c r="K203" s="285"/>
      <c r="L203" s="99"/>
      <c r="M203" s="99"/>
      <c r="N203" s="99"/>
      <c r="O203" s="99"/>
      <c r="P203" s="99"/>
      <c r="Q203" s="99"/>
      <c r="R203" s="99"/>
      <c r="S203" s="99"/>
      <c r="T203" s="99"/>
      <c r="U203" s="285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>
        <f t="shared" si="28"/>
        <v>0</v>
      </c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</row>
    <row r="204" spans="1:46" ht="15">
      <c r="A204" s="11" t="s">
        <v>78</v>
      </c>
      <c r="B204" s="5" t="s">
        <v>344</v>
      </c>
      <c r="C204" s="5"/>
      <c r="D204" s="99"/>
      <c r="E204" s="99"/>
      <c r="F204" s="99"/>
      <c r="G204" s="99"/>
      <c r="H204" s="99"/>
      <c r="I204" s="99"/>
      <c r="J204" s="99"/>
      <c r="K204" s="285"/>
      <c r="L204" s="99"/>
      <c r="M204" s="99"/>
      <c r="N204" s="99"/>
      <c r="O204" s="99"/>
      <c r="P204" s="99"/>
      <c r="Q204" s="99"/>
      <c r="R204" s="99"/>
      <c r="S204" s="99"/>
      <c r="T204" s="99"/>
      <c r="U204" s="285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>
        <f t="shared" si="28"/>
        <v>0</v>
      </c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</row>
    <row r="205" spans="1:46" ht="15">
      <c r="A205" s="11" t="s">
        <v>79</v>
      </c>
      <c r="B205" s="5" t="s">
        <v>344</v>
      </c>
      <c r="C205" s="5"/>
      <c r="D205" s="99"/>
      <c r="E205" s="99"/>
      <c r="F205" s="99"/>
      <c r="G205" s="99"/>
      <c r="H205" s="99"/>
      <c r="I205" s="99"/>
      <c r="J205" s="99"/>
      <c r="K205" s="285"/>
      <c r="L205" s="99"/>
      <c r="M205" s="99"/>
      <c r="N205" s="99"/>
      <c r="O205" s="99"/>
      <c r="P205" s="99"/>
      <c r="Q205" s="99"/>
      <c r="R205" s="99"/>
      <c r="S205" s="99"/>
      <c r="T205" s="99"/>
      <c r="U205" s="285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>
        <f t="shared" si="28"/>
        <v>0</v>
      </c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</row>
    <row r="206" spans="1:46" ht="30">
      <c r="A206" s="11" t="s">
        <v>80</v>
      </c>
      <c r="B206" s="5" t="s">
        <v>344</v>
      </c>
      <c r="C206" s="5"/>
      <c r="D206" s="99"/>
      <c r="E206" s="99"/>
      <c r="F206" s="99"/>
      <c r="G206" s="99"/>
      <c r="H206" s="99"/>
      <c r="I206" s="99"/>
      <c r="J206" s="99"/>
      <c r="K206" s="285"/>
      <c r="L206" s="99"/>
      <c r="M206" s="99"/>
      <c r="N206" s="99"/>
      <c r="O206" s="99"/>
      <c r="P206" s="99"/>
      <c r="Q206" s="99"/>
      <c r="R206" s="99"/>
      <c r="S206" s="99"/>
      <c r="T206" s="99"/>
      <c r="U206" s="285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>
        <f t="shared" si="28"/>
        <v>0</v>
      </c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</row>
    <row r="207" spans="1:46" ht="15">
      <c r="A207" s="11" t="s">
        <v>81</v>
      </c>
      <c r="B207" s="5" t="s">
        <v>344</v>
      </c>
      <c r="C207" s="5"/>
      <c r="D207" s="99"/>
      <c r="E207" s="99"/>
      <c r="F207" s="99"/>
      <c r="G207" s="99"/>
      <c r="H207" s="99"/>
      <c r="I207" s="99"/>
      <c r="J207" s="99"/>
      <c r="K207" s="285"/>
      <c r="L207" s="99"/>
      <c r="M207" s="99"/>
      <c r="N207" s="99"/>
      <c r="O207" s="99"/>
      <c r="P207" s="99"/>
      <c r="Q207" s="99"/>
      <c r="R207" s="99"/>
      <c r="S207" s="99"/>
      <c r="T207" s="99"/>
      <c r="U207" s="285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>
        <f t="shared" si="28"/>
        <v>0</v>
      </c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</row>
    <row r="208" spans="1:46" ht="15">
      <c r="A208" s="11" t="s">
        <v>82</v>
      </c>
      <c r="B208" s="5" t="s">
        <v>344</v>
      </c>
      <c r="C208" s="5"/>
      <c r="D208" s="99"/>
      <c r="E208" s="99"/>
      <c r="F208" s="99"/>
      <c r="G208" s="99"/>
      <c r="H208" s="99"/>
      <c r="I208" s="99"/>
      <c r="J208" s="99"/>
      <c r="K208" s="285"/>
      <c r="L208" s="99"/>
      <c r="M208" s="99"/>
      <c r="N208" s="99"/>
      <c r="O208" s="99"/>
      <c r="P208" s="99"/>
      <c r="Q208" s="99"/>
      <c r="R208" s="99"/>
      <c r="S208" s="99"/>
      <c r="T208" s="99"/>
      <c r="U208" s="285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>
        <f t="shared" si="28"/>
        <v>0</v>
      </c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</row>
    <row r="209" spans="1:46" ht="15">
      <c r="A209" s="11" t="s">
        <v>83</v>
      </c>
      <c r="B209" s="5" t="s">
        <v>344</v>
      </c>
      <c r="C209" s="5"/>
      <c r="D209" s="99"/>
      <c r="E209" s="99"/>
      <c r="F209" s="99"/>
      <c r="G209" s="99"/>
      <c r="H209" s="99"/>
      <c r="I209" s="99"/>
      <c r="J209" s="99"/>
      <c r="K209" s="285"/>
      <c r="L209" s="99"/>
      <c r="M209" s="99"/>
      <c r="N209" s="99"/>
      <c r="O209" s="99"/>
      <c r="P209" s="99"/>
      <c r="Q209" s="99"/>
      <c r="R209" s="99"/>
      <c r="S209" s="99"/>
      <c r="T209" s="99"/>
      <c r="U209" s="285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>
        <f t="shared" si="28"/>
        <v>0</v>
      </c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</row>
    <row r="210" spans="1:46" ht="15">
      <c r="A210" s="11" t="s">
        <v>84</v>
      </c>
      <c r="B210" s="5" t="s">
        <v>344</v>
      </c>
      <c r="C210" s="5"/>
      <c r="D210" s="99"/>
      <c r="E210" s="99"/>
      <c r="F210" s="99"/>
      <c r="G210" s="99"/>
      <c r="H210" s="99"/>
      <c r="I210" s="99"/>
      <c r="J210" s="99"/>
      <c r="K210" s="285"/>
      <c r="L210" s="99"/>
      <c r="M210" s="99"/>
      <c r="N210" s="99"/>
      <c r="O210" s="99"/>
      <c r="P210" s="99"/>
      <c r="Q210" s="99"/>
      <c r="R210" s="99"/>
      <c r="S210" s="99"/>
      <c r="T210" s="99"/>
      <c r="U210" s="285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>
        <f t="shared" si="28"/>
        <v>0</v>
      </c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</row>
    <row r="211" spans="1:46" ht="15">
      <c r="A211" s="11" t="s">
        <v>85</v>
      </c>
      <c r="B211" s="5" t="s">
        <v>344</v>
      </c>
      <c r="C211" s="5"/>
      <c r="D211" s="99"/>
      <c r="E211" s="99"/>
      <c r="F211" s="99"/>
      <c r="G211" s="99"/>
      <c r="H211" s="99"/>
      <c r="I211" s="99"/>
      <c r="J211" s="99"/>
      <c r="K211" s="285"/>
      <c r="L211" s="99"/>
      <c r="M211" s="99"/>
      <c r="N211" s="99"/>
      <c r="O211" s="99"/>
      <c r="P211" s="99"/>
      <c r="Q211" s="99"/>
      <c r="R211" s="99"/>
      <c r="S211" s="99"/>
      <c r="T211" s="99"/>
      <c r="U211" s="285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>
        <f t="shared" si="28"/>
        <v>0</v>
      </c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</row>
    <row r="212" spans="1:46" ht="15">
      <c r="A212" s="11" t="s">
        <v>86</v>
      </c>
      <c r="B212" s="5" t="s">
        <v>344</v>
      </c>
      <c r="C212" s="5"/>
      <c r="D212" s="99"/>
      <c r="E212" s="99"/>
      <c r="F212" s="99"/>
      <c r="G212" s="99"/>
      <c r="H212" s="99"/>
      <c r="I212" s="99"/>
      <c r="J212" s="99"/>
      <c r="K212" s="285"/>
      <c r="L212" s="99"/>
      <c r="M212" s="99"/>
      <c r="N212" s="99"/>
      <c r="O212" s="99"/>
      <c r="P212" s="99"/>
      <c r="Q212" s="99"/>
      <c r="R212" s="99"/>
      <c r="S212" s="99"/>
      <c r="T212" s="99"/>
      <c r="U212" s="285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>
        <f t="shared" si="28"/>
        <v>0</v>
      </c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</row>
    <row r="213" spans="1:46" ht="15">
      <c r="A213" s="11" t="s">
        <v>87</v>
      </c>
      <c r="B213" s="5" t="s">
        <v>344</v>
      </c>
      <c r="C213" s="5"/>
      <c r="D213" s="99"/>
      <c r="E213" s="99"/>
      <c r="F213" s="99"/>
      <c r="G213" s="99"/>
      <c r="H213" s="99"/>
      <c r="I213" s="99"/>
      <c r="J213" s="99"/>
      <c r="K213" s="285"/>
      <c r="L213" s="99"/>
      <c r="M213" s="99"/>
      <c r="N213" s="99"/>
      <c r="O213" s="99"/>
      <c r="P213" s="99"/>
      <c r="Q213" s="99"/>
      <c r="R213" s="99"/>
      <c r="S213" s="99"/>
      <c r="T213" s="99"/>
      <c r="U213" s="285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>
        <f t="shared" si="28"/>
        <v>0</v>
      </c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</row>
    <row r="214" spans="1:46" ht="25.5">
      <c r="A214" s="9" t="s">
        <v>570</v>
      </c>
      <c r="B214" s="7" t="s">
        <v>344</v>
      </c>
      <c r="C214" s="5"/>
      <c r="D214" s="99">
        <f aca="true" t="shared" si="31" ref="D214:AI214">SUM(D204:D213)</f>
        <v>0</v>
      </c>
      <c r="E214" s="99">
        <f t="shared" si="31"/>
        <v>0</v>
      </c>
      <c r="F214" s="99">
        <f t="shared" si="31"/>
        <v>0</v>
      </c>
      <c r="G214" s="99">
        <f t="shared" si="31"/>
        <v>0</v>
      </c>
      <c r="H214" s="99">
        <f t="shared" si="31"/>
        <v>0</v>
      </c>
      <c r="I214" s="99">
        <f t="shared" si="31"/>
        <v>0</v>
      </c>
      <c r="J214" s="99">
        <f t="shared" si="31"/>
        <v>0</v>
      </c>
      <c r="K214" s="285">
        <f t="shared" si="31"/>
        <v>0</v>
      </c>
      <c r="L214" s="99">
        <f t="shared" si="31"/>
        <v>0</v>
      </c>
      <c r="M214" s="99">
        <f t="shared" si="31"/>
        <v>0</v>
      </c>
      <c r="N214" s="99">
        <f t="shared" si="31"/>
        <v>0</v>
      </c>
      <c r="O214" s="99"/>
      <c r="P214" s="99">
        <f t="shared" si="31"/>
        <v>0</v>
      </c>
      <c r="Q214" s="99">
        <f t="shared" si="31"/>
        <v>0</v>
      </c>
      <c r="R214" s="99">
        <f t="shared" si="31"/>
        <v>0</v>
      </c>
      <c r="S214" s="99">
        <f t="shared" si="31"/>
        <v>0</v>
      </c>
      <c r="T214" s="99">
        <f t="shared" si="31"/>
        <v>0</v>
      </c>
      <c r="U214" s="285">
        <f t="shared" si="31"/>
        <v>0</v>
      </c>
      <c r="V214" s="99">
        <f t="shared" si="31"/>
        <v>0</v>
      </c>
      <c r="W214" s="99">
        <f t="shared" si="31"/>
        <v>0</v>
      </c>
      <c r="X214" s="99">
        <f t="shared" si="31"/>
        <v>0</v>
      </c>
      <c r="Y214" s="99">
        <f t="shared" si="31"/>
        <v>0</v>
      </c>
      <c r="Z214" s="99">
        <f t="shared" si="31"/>
        <v>0</v>
      </c>
      <c r="AA214" s="99">
        <f t="shared" si="31"/>
        <v>0</v>
      </c>
      <c r="AB214" s="99">
        <f t="shared" si="31"/>
        <v>0</v>
      </c>
      <c r="AC214" s="99">
        <f t="shared" si="31"/>
        <v>0</v>
      </c>
      <c r="AD214" s="99">
        <f t="shared" si="31"/>
        <v>0</v>
      </c>
      <c r="AE214" s="99">
        <f t="shared" si="31"/>
        <v>0</v>
      </c>
      <c r="AF214" s="99">
        <f t="shared" si="31"/>
        <v>0</v>
      </c>
      <c r="AG214" s="99">
        <f t="shared" si="31"/>
        <v>0</v>
      </c>
      <c r="AH214" s="99">
        <f t="shared" si="31"/>
        <v>0</v>
      </c>
      <c r="AI214" s="99">
        <f t="shared" si="31"/>
        <v>0</v>
      </c>
      <c r="AJ214" s="99">
        <f t="shared" si="28"/>
        <v>0</v>
      </c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</row>
    <row r="215" spans="1:46" ht="15">
      <c r="A215" s="11" t="s">
        <v>78</v>
      </c>
      <c r="B215" s="5" t="s">
        <v>345</v>
      </c>
      <c r="C215" s="5"/>
      <c r="D215" s="99"/>
      <c r="E215" s="99"/>
      <c r="F215" s="99"/>
      <c r="G215" s="99"/>
      <c r="H215" s="99"/>
      <c r="I215" s="99"/>
      <c r="J215" s="99"/>
      <c r="K215" s="285"/>
      <c r="L215" s="99"/>
      <c r="M215" s="99"/>
      <c r="N215" s="99"/>
      <c r="O215" s="99"/>
      <c r="P215" s="99"/>
      <c r="Q215" s="99"/>
      <c r="R215" s="99"/>
      <c r="S215" s="99"/>
      <c r="T215" s="99"/>
      <c r="U215" s="285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>
        <f t="shared" si="28"/>
        <v>0</v>
      </c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</row>
    <row r="216" spans="1:46" ht="15">
      <c r="A216" s="11" t="s">
        <v>79</v>
      </c>
      <c r="B216" s="5" t="s">
        <v>345</v>
      </c>
      <c r="C216" s="5"/>
      <c r="D216" s="99"/>
      <c r="E216" s="99"/>
      <c r="F216" s="99"/>
      <c r="G216" s="99"/>
      <c r="H216" s="99"/>
      <c r="I216" s="99"/>
      <c r="J216" s="99"/>
      <c r="K216" s="285"/>
      <c r="L216" s="99"/>
      <c r="M216" s="99"/>
      <c r="N216" s="99"/>
      <c r="O216" s="99"/>
      <c r="P216" s="99"/>
      <c r="Q216" s="99"/>
      <c r="R216" s="99"/>
      <c r="S216" s="99"/>
      <c r="T216" s="99"/>
      <c r="U216" s="285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>
        <f t="shared" si="28"/>
        <v>0</v>
      </c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</row>
    <row r="217" spans="1:46" ht="30">
      <c r="A217" s="11" t="s">
        <v>80</v>
      </c>
      <c r="B217" s="5" t="s">
        <v>345</v>
      </c>
      <c r="C217" s="5"/>
      <c r="D217" s="99"/>
      <c r="E217" s="99"/>
      <c r="F217" s="99"/>
      <c r="G217" s="99"/>
      <c r="H217" s="99"/>
      <c r="I217" s="99"/>
      <c r="J217" s="99"/>
      <c r="K217" s="285"/>
      <c r="L217" s="99"/>
      <c r="M217" s="99"/>
      <c r="N217" s="99"/>
      <c r="O217" s="99"/>
      <c r="P217" s="99"/>
      <c r="Q217" s="99"/>
      <c r="R217" s="99"/>
      <c r="S217" s="99"/>
      <c r="T217" s="99"/>
      <c r="U217" s="285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>
        <f t="shared" si="28"/>
        <v>0</v>
      </c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</row>
    <row r="218" spans="1:46" ht="15">
      <c r="A218" s="11" t="s">
        <v>81</v>
      </c>
      <c r="B218" s="5" t="s">
        <v>345</v>
      </c>
      <c r="C218" s="5"/>
      <c r="D218" s="99"/>
      <c r="E218" s="99"/>
      <c r="F218" s="99"/>
      <c r="G218" s="99"/>
      <c r="H218" s="99"/>
      <c r="I218" s="99"/>
      <c r="J218" s="99"/>
      <c r="K218" s="285"/>
      <c r="L218" s="99"/>
      <c r="M218" s="99"/>
      <c r="N218" s="99"/>
      <c r="O218" s="99"/>
      <c r="P218" s="99"/>
      <c r="Q218" s="99"/>
      <c r="R218" s="99"/>
      <c r="S218" s="99"/>
      <c r="T218" s="99"/>
      <c r="U218" s="285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>
        <f t="shared" si="28"/>
        <v>0</v>
      </c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</row>
    <row r="219" spans="1:46" ht="15">
      <c r="A219" s="11" t="s">
        <v>82</v>
      </c>
      <c r="B219" s="5" t="s">
        <v>345</v>
      </c>
      <c r="C219" s="5"/>
      <c r="D219" s="99"/>
      <c r="E219" s="99"/>
      <c r="F219" s="99"/>
      <c r="G219" s="99"/>
      <c r="H219" s="99"/>
      <c r="I219" s="99"/>
      <c r="J219" s="99"/>
      <c r="K219" s="285"/>
      <c r="L219" s="99"/>
      <c r="M219" s="99"/>
      <c r="N219" s="99"/>
      <c r="O219" s="99"/>
      <c r="P219" s="99"/>
      <c r="Q219" s="99"/>
      <c r="R219" s="99"/>
      <c r="S219" s="99"/>
      <c r="T219" s="99"/>
      <c r="U219" s="285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>
        <f t="shared" si="28"/>
        <v>0</v>
      </c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</row>
    <row r="220" spans="1:46" ht="15">
      <c r="A220" s="11" t="s">
        <v>83</v>
      </c>
      <c r="B220" s="5" t="s">
        <v>345</v>
      </c>
      <c r="C220" s="5"/>
      <c r="D220" s="99"/>
      <c r="E220" s="99"/>
      <c r="F220" s="99"/>
      <c r="G220" s="99"/>
      <c r="H220" s="99"/>
      <c r="I220" s="99"/>
      <c r="J220" s="99"/>
      <c r="K220" s="285"/>
      <c r="L220" s="99"/>
      <c r="M220" s="99"/>
      <c r="N220" s="99"/>
      <c r="O220" s="99"/>
      <c r="P220" s="99"/>
      <c r="Q220" s="99"/>
      <c r="R220" s="99"/>
      <c r="S220" s="99"/>
      <c r="T220" s="99"/>
      <c r="U220" s="285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>
        <f t="shared" si="28"/>
        <v>0</v>
      </c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</row>
    <row r="221" spans="1:46" ht="15">
      <c r="A221" s="11" t="s">
        <v>84</v>
      </c>
      <c r="B221" s="5" t="s">
        <v>345</v>
      </c>
      <c r="C221" s="5"/>
      <c r="D221" s="99"/>
      <c r="E221" s="99"/>
      <c r="F221" s="99"/>
      <c r="G221" s="99"/>
      <c r="H221" s="99"/>
      <c r="I221" s="99"/>
      <c r="J221" s="99"/>
      <c r="K221" s="285"/>
      <c r="L221" s="99"/>
      <c r="M221" s="99"/>
      <c r="N221" s="99"/>
      <c r="O221" s="99"/>
      <c r="P221" s="99"/>
      <c r="Q221" s="99"/>
      <c r="R221" s="99"/>
      <c r="S221" s="99"/>
      <c r="T221" s="99"/>
      <c r="U221" s="285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>
        <f t="shared" si="28"/>
        <v>0</v>
      </c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</row>
    <row r="222" spans="1:46" ht="15">
      <c r="A222" s="11" t="s">
        <v>85</v>
      </c>
      <c r="B222" s="5" t="s">
        <v>345</v>
      </c>
      <c r="C222" s="5"/>
      <c r="D222" s="99"/>
      <c r="E222" s="99"/>
      <c r="F222" s="99"/>
      <c r="G222" s="99"/>
      <c r="H222" s="99"/>
      <c r="I222" s="99"/>
      <c r="J222" s="99"/>
      <c r="K222" s="285"/>
      <c r="L222" s="99"/>
      <c r="M222" s="99"/>
      <c r="N222" s="99"/>
      <c r="O222" s="99"/>
      <c r="P222" s="99"/>
      <c r="Q222" s="99"/>
      <c r="R222" s="99"/>
      <c r="S222" s="99"/>
      <c r="T222" s="99"/>
      <c r="U222" s="285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>
        <f t="shared" si="28"/>
        <v>0</v>
      </c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</row>
    <row r="223" spans="1:46" ht="15">
      <c r="A223" s="11" t="s">
        <v>86</v>
      </c>
      <c r="B223" s="5" t="s">
        <v>345</v>
      </c>
      <c r="C223" s="5"/>
      <c r="D223" s="99"/>
      <c r="E223" s="99"/>
      <c r="F223" s="99"/>
      <c r="G223" s="99"/>
      <c r="H223" s="99"/>
      <c r="I223" s="99"/>
      <c r="J223" s="99"/>
      <c r="K223" s="285"/>
      <c r="L223" s="99"/>
      <c r="M223" s="99"/>
      <c r="N223" s="99"/>
      <c r="O223" s="99"/>
      <c r="P223" s="99"/>
      <c r="Q223" s="99"/>
      <c r="R223" s="99"/>
      <c r="S223" s="99"/>
      <c r="T223" s="99"/>
      <c r="U223" s="285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>
        <f t="shared" si="28"/>
        <v>0</v>
      </c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</row>
    <row r="224" spans="1:46" ht="15">
      <c r="A224" s="11" t="s">
        <v>87</v>
      </c>
      <c r="B224" s="5" t="s">
        <v>345</v>
      </c>
      <c r="C224" s="5"/>
      <c r="D224" s="99"/>
      <c r="E224" s="99"/>
      <c r="F224" s="99"/>
      <c r="G224" s="99"/>
      <c r="H224" s="99"/>
      <c r="I224" s="99"/>
      <c r="J224" s="99"/>
      <c r="K224" s="285"/>
      <c r="L224" s="99"/>
      <c r="M224" s="99"/>
      <c r="N224" s="99"/>
      <c r="O224" s="99"/>
      <c r="P224" s="99"/>
      <c r="Q224" s="99"/>
      <c r="R224" s="99"/>
      <c r="S224" s="99"/>
      <c r="T224" s="99"/>
      <c r="U224" s="285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>
        <f t="shared" si="28"/>
        <v>0</v>
      </c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</row>
    <row r="225" spans="1:46" ht="25.5">
      <c r="A225" s="9" t="s">
        <v>569</v>
      </c>
      <c r="B225" s="7" t="s">
        <v>345</v>
      </c>
      <c r="C225" s="5"/>
      <c r="D225" s="99">
        <f aca="true" t="shared" si="32" ref="D225:AI225">SUM(D215:D224)</f>
        <v>0</v>
      </c>
      <c r="E225" s="99">
        <f t="shared" si="32"/>
        <v>0</v>
      </c>
      <c r="F225" s="99">
        <f t="shared" si="32"/>
        <v>0</v>
      </c>
      <c r="G225" s="99">
        <f t="shared" si="32"/>
        <v>0</v>
      </c>
      <c r="H225" s="99">
        <f t="shared" si="32"/>
        <v>0</v>
      </c>
      <c r="I225" s="99">
        <f t="shared" si="32"/>
        <v>0</v>
      </c>
      <c r="J225" s="99">
        <f t="shared" si="32"/>
        <v>0</v>
      </c>
      <c r="K225" s="285">
        <f t="shared" si="32"/>
        <v>0</v>
      </c>
      <c r="L225" s="99">
        <f t="shared" si="32"/>
        <v>0</v>
      </c>
      <c r="M225" s="99">
        <f t="shared" si="32"/>
        <v>0</v>
      </c>
      <c r="N225" s="99">
        <f t="shared" si="32"/>
        <v>0</v>
      </c>
      <c r="O225" s="99"/>
      <c r="P225" s="99">
        <f t="shared" si="32"/>
        <v>0</v>
      </c>
      <c r="Q225" s="99">
        <f t="shared" si="32"/>
        <v>0</v>
      </c>
      <c r="R225" s="99">
        <f t="shared" si="32"/>
        <v>0</v>
      </c>
      <c r="S225" s="99">
        <f t="shared" si="32"/>
        <v>0</v>
      </c>
      <c r="T225" s="99">
        <f t="shared" si="32"/>
        <v>0</v>
      </c>
      <c r="U225" s="285">
        <f t="shared" si="32"/>
        <v>0</v>
      </c>
      <c r="V225" s="99">
        <f t="shared" si="32"/>
        <v>0</v>
      </c>
      <c r="W225" s="99">
        <f t="shared" si="32"/>
        <v>0</v>
      </c>
      <c r="X225" s="99">
        <f t="shared" si="32"/>
        <v>0</v>
      </c>
      <c r="Y225" s="99">
        <f t="shared" si="32"/>
        <v>0</v>
      </c>
      <c r="Z225" s="99">
        <f t="shared" si="32"/>
        <v>0</v>
      </c>
      <c r="AA225" s="99">
        <f t="shared" si="32"/>
        <v>0</v>
      </c>
      <c r="AB225" s="99">
        <f t="shared" si="32"/>
        <v>0</v>
      </c>
      <c r="AC225" s="99">
        <f t="shared" si="32"/>
        <v>0</v>
      </c>
      <c r="AD225" s="99">
        <f t="shared" si="32"/>
        <v>0</v>
      </c>
      <c r="AE225" s="99">
        <f t="shared" si="32"/>
        <v>0</v>
      </c>
      <c r="AF225" s="99">
        <f t="shared" si="32"/>
        <v>0</v>
      </c>
      <c r="AG225" s="99">
        <f t="shared" si="32"/>
        <v>0</v>
      </c>
      <c r="AH225" s="99">
        <f t="shared" si="32"/>
        <v>0</v>
      </c>
      <c r="AI225" s="99">
        <f t="shared" si="32"/>
        <v>0</v>
      </c>
      <c r="AJ225" s="99">
        <f t="shared" si="28"/>
        <v>0</v>
      </c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</row>
    <row r="226" spans="1:46" ht="15">
      <c r="A226" s="11" t="s">
        <v>78</v>
      </c>
      <c r="B226" s="5" t="s">
        <v>346</v>
      </c>
      <c r="C226" s="5"/>
      <c r="D226" s="99"/>
      <c r="E226" s="99"/>
      <c r="F226" s="99"/>
      <c r="G226" s="99"/>
      <c r="H226" s="99"/>
      <c r="I226" s="99"/>
      <c r="J226" s="99"/>
      <c r="K226" s="285"/>
      <c r="L226" s="99"/>
      <c r="M226" s="99"/>
      <c r="N226" s="99"/>
      <c r="O226" s="99"/>
      <c r="P226" s="99"/>
      <c r="Q226" s="99"/>
      <c r="R226" s="99"/>
      <c r="S226" s="99"/>
      <c r="T226" s="99"/>
      <c r="U226" s="285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>
        <f t="shared" si="28"/>
        <v>0</v>
      </c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</row>
    <row r="227" spans="1:46" ht="15">
      <c r="A227" s="11" t="s">
        <v>79</v>
      </c>
      <c r="B227" s="5" t="s">
        <v>346</v>
      </c>
      <c r="C227" s="5"/>
      <c r="D227" s="99"/>
      <c r="E227" s="99"/>
      <c r="F227" s="99"/>
      <c r="G227" s="99"/>
      <c r="H227" s="99"/>
      <c r="I227" s="99"/>
      <c r="J227" s="99"/>
      <c r="K227" s="285"/>
      <c r="L227" s="99"/>
      <c r="M227" s="99"/>
      <c r="N227" s="99"/>
      <c r="O227" s="99"/>
      <c r="P227" s="99"/>
      <c r="Q227" s="99"/>
      <c r="R227" s="99"/>
      <c r="S227" s="99"/>
      <c r="T227" s="99"/>
      <c r="U227" s="285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>
        <f t="shared" si="28"/>
        <v>0</v>
      </c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</row>
    <row r="228" spans="1:46" ht="30">
      <c r="A228" s="11" t="s">
        <v>80</v>
      </c>
      <c r="B228" s="5" t="s">
        <v>346</v>
      </c>
      <c r="C228" s="5"/>
      <c r="D228" s="99"/>
      <c r="E228" s="99"/>
      <c r="F228" s="99"/>
      <c r="G228" s="99"/>
      <c r="H228" s="99"/>
      <c r="I228" s="99"/>
      <c r="J228" s="99"/>
      <c r="K228" s="285"/>
      <c r="L228" s="99"/>
      <c r="M228" s="99"/>
      <c r="N228" s="99"/>
      <c r="O228" s="99"/>
      <c r="P228" s="99"/>
      <c r="Q228" s="99"/>
      <c r="R228" s="99"/>
      <c r="S228" s="99"/>
      <c r="T228" s="99"/>
      <c r="U228" s="285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>
        <f t="shared" si="28"/>
        <v>0</v>
      </c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</row>
    <row r="229" spans="1:46" ht="15">
      <c r="A229" s="11" t="s">
        <v>81</v>
      </c>
      <c r="B229" s="5" t="s">
        <v>346</v>
      </c>
      <c r="C229" s="5"/>
      <c r="D229" s="99"/>
      <c r="E229" s="99"/>
      <c r="F229" s="99"/>
      <c r="G229" s="99"/>
      <c r="H229" s="99"/>
      <c r="I229" s="99"/>
      <c r="J229" s="99"/>
      <c r="K229" s="285"/>
      <c r="L229" s="99"/>
      <c r="M229" s="99"/>
      <c r="N229" s="99"/>
      <c r="O229" s="99"/>
      <c r="P229" s="99"/>
      <c r="Q229" s="99"/>
      <c r="R229" s="99"/>
      <c r="S229" s="99"/>
      <c r="T229" s="99"/>
      <c r="U229" s="285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>
        <f t="shared" si="28"/>
        <v>0</v>
      </c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</row>
    <row r="230" spans="1:46" ht="15">
      <c r="A230" s="11" t="s">
        <v>82</v>
      </c>
      <c r="B230" s="5" t="s">
        <v>346</v>
      </c>
      <c r="C230" s="5"/>
      <c r="D230" s="99"/>
      <c r="E230" s="99"/>
      <c r="F230" s="99"/>
      <c r="G230" s="99"/>
      <c r="H230" s="99"/>
      <c r="I230" s="99"/>
      <c r="J230" s="99"/>
      <c r="K230" s="285"/>
      <c r="L230" s="99"/>
      <c r="M230" s="99"/>
      <c r="N230" s="99"/>
      <c r="O230" s="99"/>
      <c r="P230" s="99"/>
      <c r="Q230" s="99"/>
      <c r="R230" s="99"/>
      <c r="S230" s="99"/>
      <c r="T230" s="99"/>
      <c r="U230" s="285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>
        <f t="shared" si="28"/>
        <v>0</v>
      </c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</row>
    <row r="231" spans="1:46" ht="15">
      <c r="A231" s="11" t="s">
        <v>83</v>
      </c>
      <c r="B231" s="5" t="s">
        <v>346</v>
      </c>
      <c r="C231" s="5"/>
      <c r="D231" s="99"/>
      <c r="E231" s="99"/>
      <c r="F231" s="99"/>
      <c r="G231" s="99"/>
      <c r="H231" s="99"/>
      <c r="I231" s="99"/>
      <c r="J231" s="99"/>
      <c r="K231" s="285"/>
      <c r="L231" s="99"/>
      <c r="M231" s="99"/>
      <c r="N231" s="99"/>
      <c r="O231" s="99"/>
      <c r="P231" s="99"/>
      <c r="Q231" s="99"/>
      <c r="R231" s="99"/>
      <c r="S231" s="99"/>
      <c r="T231" s="99"/>
      <c r="U231" s="285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>
        <f t="shared" si="28"/>
        <v>0</v>
      </c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</row>
    <row r="232" spans="1:46" ht="15">
      <c r="A232" s="11" t="s">
        <v>84</v>
      </c>
      <c r="B232" s="5" t="s">
        <v>346</v>
      </c>
      <c r="C232" s="5"/>
      <c r="D232" s="99"/>
      <c r="E232" s="99"/>
      <c r="F232" s="99"/>
      <c r="G232" s="99"/>
      <c r="H232" s="99"/>
      <c r="I232" s="99"/>
      <c r="J232" s="99"/>
      <c r="K232" s="285"/>
      <c r="L232" s="99"/>
      <c r="M232" s="99"/>
      <c r="N232" s="99"/>
      <c r="O232" s="99"/>
      <c r="P232" s="99"/>
      <c r="Q232" s="99"/>
      <c r="R232" s="99"/>
      <c r="S232" s="99"/>
      <c r="T232" s="99"/>
      <c r="U232" s="285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>
        <f t="shared" si="28"/>
        <v>0</v>
      </c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</row>
    <row r="233" spans="1:46" ht="15">
      <c r="A233" s="11" t="s">
        <v>85</v>
      </c>
      <c r="B233" s="5" t="s">
        <v>346</v>
      </c>
      <c r="C233" s="5"/>
      <c r="D233" s="99"/>
      <c r="E233" s="99"/>
      <c r="F233" s="99"/>
      <c r="G233" s="99"/>
      <c r="H233" s="99"/>
      <c r="I233" s="99"/>
      <c r="J233" s="99"/>
      <c r="K233" s="285"/>
      <c r="L233" s="99"/>
      <c r="M233" s="99"/>
      <c r="N233" s="99"/>
      <c r="O233" s="99"/>
      <c r="P233" s="99"/>
      <c r="Q233" s="99"/>
      <c r="R233" s="99"/>
      <c r="S233" s="99"/>
      <c r="T233" s="99"/>
      <c r="U233" s="285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>
        <f t="shared" si="28"/>
        <v>0</v>
      </c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</row>
    <row r="234" spans="1:46" ht="15">
      <c r="A234" s="11" t="s">
        <v>86</v>
      </c>
      <c r="B234" s="5" t="s">
        <v>346</v>
      </c>
      <c r="C234" s="5"/>
      <c r="D234" s="99"/>
      <c r="E234" s="99"/>
      <c r="F234" s="99"/>
      <c r="G234" s="99"/>
      <c r="H234" s="99"/>
      <c r="I234" s="99"/>
      <c r="J234" s="99"/>
      <c r="K234" s="285"/>
      <c r="L234" s="99"/>
      <c r="M234" s="99"/>
      <c r="N234" s="99"/>
      <c r="O234" s="99"/>
      <c r="P234" s="99"/>
      <c r="Q234" s="99"/>
      <c r="R234" s="99"/>
      <c r="S234" s="99"/>
      <c r="T234" s="99"/>
      <c r="U234" s="285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>
        <f t="shared" si="28"/>
        <v>0</v>
      </c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</row>
    <row r="235" spans="1:46" ht="15">
      <c r="A235" s="11" t="s">
        <v>87</v>
      </c>
      <c r="B235" s="5" t="s">
        <v>346</v>
      </c>
      <c r="C235" s="5"/>
      <c r="D235" s="99"/>
      <c r="E235" s="99"/>
      <c r="F235" s="99"/>
      <c r="G235" s="99"/>
      <c r="H235" s="99"/>
      <c r="I235" s="99"/>
      <c r="J235" s="99"/>
      <c r="K235" s="285"/>
      <c r="L235" s="99"/>
      <c r="M235" s="99"/>
      <c r="N235" s="99"/>
      <c r="O235" s="99"/>
      <c r="P235" s="99"/>
      <c r="Q235" s="99"/>
      <c r="R235" s="99"/>
      <c r="S235" s="99"/>
      <c r="T235" s="99"/>
      <c r="U235" s="285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>
        <f t="shared" si="28"/>
        <v>0</v>
      </c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</row>
    <row r="236" spans="1:46" ht="15">
      <c r="A236" s="9" t="s">
        <v>568</v>
      </c>
      <c r="B236" s="7" t="s">
        <v>346</v>
      </c>
      <c r="C236" s="5"/>
      <c r="D236" s="99">
        <f>SUM(D226:D235)</f>
        <v>0</v>
      </c>
      <c r="E236" s="99">
        <f aca="true" t="shared" si="33" ref="E236:K236">SUM(E226:E235)</f>
        <v>0</v>
      </c>
      <c r="F236" s="99">
        <f t="shared" si="33"/>
        <v>0</v>
      </c>
      <c r="G236" s="99">
        <f t="shared" si="33"/>
        <v>0</v>
      </c>
      <c r="H236" s="99">
        <f t="shared" si="33"/>
        <v>0</v>
      </c>
      <c r="I236" s="99">
        <f t="shared" si="33"/>
        <v>0</v>
      </c>
      <c r="J236" s="99">
        <f t="shared" si="33"/>
        <v>0</v>
      </c>
      <c r="K236" s="285">
        <f t="shared" si="33"/>
        <v>0</v>
      </c>
      <c r="L236" s="99">
        <f aca="true" t="shared" si="34" ref="L236:AD236">SUM(L226:L235)</f>
        <v>0</v>
      </c>
      <c r="M236" s="99">
        <f t="shared" si="34"/>
        <v>0</v>
      </c>
      <c r="N236" s="99">
        <f t="shared" si="34"/>
        <v>0</v>
      </c>
      <c r="O236" s="99"/>
      <c r="P236" s="99">
        <f t="shared" si="34"/>
        <v>0</v>
      </c>
      <c r="Q236" s="99">
        <f t="shared" si="34"/>
        <v>0</v>
      </c>
      <c r="R236" s="99">
        <f t="shared" si="34"/>
        <v>0</v>
      </c>
      <c r="S236" s="99">
        <f t="shared" si="34"/>
        <v>0</v>
      </c>
      <c r="T236" s="99">
        <f t="shared" si="34"/>
        <v>0</v>
      </c>
      <c r="U236" s="285">
        <f t="shared" si="34"/>
        <v>0</v>
      </c>
      <c r="V236" s="99">
        <f t="shared" si="34"/>
        <v>0</v>
      </c>
      <c r="W236" s="99">
        <f t="shared" si="34"/>
        <v>0</v>
      </c>
      <c r="X236" s="99">
        <f t="shared" si="34"/>
        <v>0</v>
      </c>
      <c r="Y236" s="99">
        <f t="shared" si="34"/>
        <v>0</v>
      </c>
      <c r="Z236" s="99">
        <f t="shared" si="34"/>
        <v>0</v>
      </c>
      <c r="AA236" s="99">
        <f t="shared" si="34"/>
        <v>0</v>
      </c>
      <c r="AB236" s="99">
        <f t="shared" si="34"/>
        <v>0</v>
      </c>
      <c r="AC236" s="99">
        <f t="shared" si="34"/>
        <v>0</v>
      </c>
      <c r="AD236" s="99">
        <f t="shared" si="34"/>
        <v>0</v>
      </c>
      <c r="AE236" s="99"/>
      <c r="AF236" s="99"/>
      <c r="AG236" s="99"/>
      <c r="AH236" s="99"/>
      <c r="AI236" s="99"/>
      <c r="AJ236" s="99">
        <f t="shared" si="28"/>
        <v>0</v>
      </c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</row>
    <row r="237" spans="1:46" ht="25.5">
      <c r="A237" s="9" t="s">
        <v>768</v>
      </c>
      <c r="B237" s="7" t="s">
        <v>347</v>
      </c>
      <c r="C237" s="5"/>
      <c r="D237" s="99"/>
      <c r="E237" s="99"/>
      <c r="F237" s="99"/>
      <c r="G237" s="99"/>
      <c r="H237" s="99"/>
      <c r="I237" s="99"/>
      <c r="J237" s="99"/>
      <c r="K237" s="285"/>
      <c r="L237" s="99"/>
      <c r="M237" s="99"/>
      <c r="N237" s="99"/>
      <c r="O237" s="99"/>
      <c r="P237" s="99"/>
      <c r="Q237" s="99"/>
      <c r="R237" s="99"/>
      <c r="S237" s="99"/>
      <c r="T237" s="99"/>
      <c r="U237" s="285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>
        <f t="shared" si="28"/>
        <v>0</v>
      </c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</row>
    <row r="238" spans="1:46" ht="27">
      <c r="A238" s="17" t="s">
        <v>766</v>
      </c>
      <c r="B238" s="152" t="s">
        <v>347</v>
      </c>
      <c r="C238" s="5"/>
      <c r="D238" s="99"/>
      <c r="E238" s="99"/>
      <c r="F238" s="99"/>
      <c r="G238" s="99"/>
      <c r="H238" s="99"/>
      <c r="I238" s="99"/>
      <c r="J238" s="99"/>
      <c r="K238" s="285"/>
      <c r="L238" s="99"/>
      <c r="M238" s="99"/>
      <c r="N238" s="99"/>
      <c r="O238" s="99"/>
      <c r="P238" s="99"/>
      <c r="Q238" s="99"/>
      <c r="R238" s="99"/>
      <c r="S238" s="99"/>
      <c r="T238" s="99"/>
      <c r="U238" s="285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>
        <f t="shared" si="28"/>
        <v>0</v>
      </c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</row>
    <row r="239" spans="1:46" ht="15">
      <c r="A239" s="11" t="s">
        <v>88</v>
      </c>
      <c r="B239" s="4" t="s">
        <v>348</v>
      </c>
      <c r="C239" s="4"/>
      <c r="D239" s="99"/>
      <c r="E239" s="99"/>
      <c r="F239" s="99"/>
      <c r="G239" s="99"/>
      <c r="H239" s="99"/>
      <c r="I239" s="99"/>
      <c r="J239" s="99"/>
      <c r="K239" s="285"/>
      <c r="L239" s="99"/>
      <c r="M239" s="99"/>
      <c r="N239" s="99"/>
      <c r="O239" s="99"/>
      <c r="P239" s="99"/>
      <c r="Q239" s="99"/>
      <c r="R239" s="99"/>
      <c r="S239" s="99"/>
      <c r="T239" s="99"/>
      <c r="U239" s="285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>
        <f t="shared" si="28"/>
        <v>0</v>
      </c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</row>
    <row r="240" spans="1:46" ht="15">
      <c r="A240" s="11" t="s">
        <v>89</v>
      </c>
      <c r="B240" s="5" t="s">
        <v>348</v>
      </c>
      <c r="C240" s="5"/>
      <c r="D240" s="99"/>
      <c r="E240" s="99"/>
      <c r="F240" s="99"/>
      <c r="G240" s="99"/>
      <c r="H240" s="99"/>
      <c r="I240" s="99"/>
      <c r="J240" s="99"/>
      <c r="K240" s="285"/>
      <c r="L240" s="99"/>
      <c r="M240" s="99"/>
      <c r="N240" s="99"/>
      <c r="O240" s="99"/>
      <c r="P240" s="99"/>
      <c r="Q240" s="99"/>
      <c r="R240" s="99"/>
      <c r="S240" s="99"/>
      <c r="T240" s="99"/>
      <c r="U240" s="285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>
        <f t="shared" si="28"/>
        <v>0</v>
      </c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</row>
    <row r="241" spans="1:46" ht="15">
      <c r="A241" s="11" t="s">
        <v>90</v>
      </c>
      <c r="B241" s="4" t="s">
        <v>348</v>
      </c>
      <c r="C241" s="4"/>
      <c r="D241" s="99"/>
      <c r="E241" s="99"/>
      <c r="F241" s="99"/>
      <c r="G241" s="99"/>
      <c r="H241" s="99"/>
      <c r="I241" s="99"/>
      <c r="J241" s="99"/>
      <c r="K241" s="285"/>
      <c r="L241" s="99"/>
      <c r="M241" s="99"/>
      <c r="N241" s="99"/>
      <c r="O241" s="99"/>
      <c r="P241" s="99"/>
      <c r="Q241" s="99"/>
      <c r="R241" s="99"/>
      <c r="S241" s="99"/>
      <c r="T241" s="99"/>
      <c r="U241" s="285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>
        <f t="shared" si="28"/>
        <v>0</v>
      </c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</row>
    <row r="242" spans="1:46" ht="15">
      <c r="A242" s="4" t="s">
        <v>91</v>
      </c>
      <c r="B242" s="5" t="s">
        <v>348</v>
      </c>
      <c r="C242" s="5"/>
      <c r="D242" s="99"/>
      <c r="E242" s="99"/>
      <c r="F242" s="99"/>
      <c r="G242" s="99"/>
      <c r="H242" s="99"/>
      <c r="I242" s="99"/>
      <c r="J242" s="99"/>
      <c r="K242" s="285"/>
      <c r="L242" s="99"/>
      <c r="M242" s="99"/>
      <c r="N242" s="99"/>
      <c r="O242" s="99"/>
      <c r="P242" s="99"/>
      <c r="Q242" s="99"/>
      <c r="R242" s="99"/>
      <c r="S242" s="99"/>
      <c r="T242" s="99"/>
      <c r="U242" s="285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>
        <f t="shared" si="28"/>
        <v>0</v>
      </c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</row>
    <row r="243" spans="1:46" ht="15">
      <c r="A243" s="4" t="s">
        <v>92</v>
      </c>
      <c r="B243" s="4" t="s">
        <v>348</v>
      </c>
      <c r="C243" s="4"/>
      <c r="D243" s="99"/>
      <c r="E243" s="99"/>
      <c r="F243" s="99"/>
      <c r="G243" s="99"/>
      <c r="H243" s="99"/>
      <c r="I243" s="99"/>
      <c r="J243" s="99"/>
      <c r="K243" s="285"/>
      <c r="L243" s="99"/>
      <c r="M243" s="99"/>
      <c r="N243" s="99"/>
      <c r="O243" s="99"/>
      <c r="P243" s="99"/>
      <c r="Q243" s="99"/>
      <c r="R243" s="99"/>
      <c r="S243" s="99"/>
      <c r="T243" s="99"/>
      <c r="U243" s="285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>
        <f t="shared" si="28"/>
        <v>0</v>
      </c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</row>
    <row r="244" spans="1:46" ht="15">
      <c r="A244" s="4" t="s">
        <v>93</v>
      </c>
      <c r="B244" s="5" t="s">
        <v>348</v>
      </c>
      <c r="C244" s="5"/>
      <c r="D244" s="99"/>
      <c r="E244" s="99"/>
      <c r="F244" s="99"/>
      <c r="G244" s="99"/>
      <c r="H244" s="99"/>
      <c r="I244" s="99"/>
      <c r="J244" s="99"/>
      <c r="K244" s="285"/>
      <c r="L244" s="99"/>
      <c r="M244" s="99"/>
      <c r="N244" s="99"/>
      <c r="O244" s="99"/>
      <c r="P244" s="99"/>
      <c r="Q244" s="99"/>
      <c r="R244" s="99"/>
      <c r="S244" s="99"/>
      <c r="T244" s="99"/>
      <c r="U244" s="285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>
        <f t="shared" si="28"/>
        <v>0</v>
      </c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</row>
    <row r="245" spans="1:46" ht="15">
      <c r="A245" s="11" t="s">
        <v>94</v>
      </c>
      <c r="B245" s="4" t="s">
        <v>348</v>
      </c>
      <c r="C245" s="4"/>
      <c r="D245" s="99"/>
      <c r="E245" s="99"/>
      <c r="F245" s="99"/>
      <c r="G245" s="99"/>
      <c r="H245" s="99"/>
      <c r="I245" s="99"/>
      <c r="J245" s="99"/>
      <c r="K245" s="285"/>
      <c r="L245" s="99"/>
      <c r="M245" s="99"/>
      <c r="N245" s="99"/>
      <c r="O245" s="99"/>
      <c r="P245" s="99"/>
      <c r="Q245" s="99"/>
      <c r="R245" s="99"/>
      <c r="S245" s="99"/>
      <c r="T245" s="99"/>
      <c r="U245" s="285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>
        <f t="shared" si="28"/>
        <v>0</v>
      </c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</row>
    <row r="246" spans="1:46" ht="15">
      <c r="A246" s="11" t="s">
        <v>98</v>
      </c>
      <c r="B246" s="5" t="s">
        <v>348</v>
      </c>
      <c r="C246" s="5"/>
      <c r="D246" s="99"/>
      <c r="E246" s="99"/>
      <c r="F246" s="99"/>
      <c r="G246" s="99"/>
      <c r="H246" s="99"/>
      <c r="I246" s="99"/>
      <c r="J246" s="99"/>
      <c r="K246" s="285"/>
      <c r="L246" s="99"/>
      <c r="M246" s="99"/>
      <c r="N246" s="99"/>
      <c r="O246" s="99"/>
      <c r="P246" s="99"/>
      <c r="Q246" s="99"/>
      <c r="R246" s="99"/>
      <c r="S246" s="99"/>
      <c r="T246" s="99"/>
      <c r="U246" s="285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>
        <f t="shared" si="28"/>
        <v>0</v>
      </c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</row>
    <row r="247" spans="1:46" ht="15">
      <c r="A247" s="11" t="s">
        <v>96</v>
      </c>
      <c r="B247" s="4" t="s">
        <v>348</v>
      </c>
      <c r="C247" s="4"/>
      <c r="D247" s="99"/>
      <c r="E247" s="99"/>
      <c r="F247" s="99"/>
      <c r="G247" s="99"/>
      <c r="H247" s="99"/>
      <c r="I247" s="99"/>
      <c r="J247" s="99"/>
      <c r="K247" s="285"/>
      <c r="L247" s="99"/>
      <c r="M247" s="99"/>
      <c r="N247" s="99"/>
      <c r="O247" s="99"/>
      <c r="P247" s="99"/>
      <c r="Q247" s="99"/>
      <c r="R247" s="99"/>
      <c r="S247" s="99"/>
      <c r="T247" s="99"/>
      <c r="U247" s="285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>
        <f t="shared" si="28"/>
        <v>0</v>
      </c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</row>
    <row r="248" spans="1:46" ht="15">
      <c r="A248" s="11" t="s">
        <v>97</v>
      </c>
      <c r="B248" s="5" t="s">
        <v>348</v>
      </c>
      <c r="C248" s="5"/>
      <c r="D248" s="99"/>
      <c r="E248" s="99"/>
      <c r="F248" s="99"/>
      <c r="G248" s="99"/>
      <c r="H248" s="99"/>
      <c r="I248" s="99"/>
      <c r="J248" s="99"/>
      <c r="K248" s="285"/>
      <c r="L248" s="99"/>
      <c r="M248" s="99"/>
      <c r="N248" s="99"/>
      <c r="O248" s="99"/>
      <c r="P248" s="99"/>
      <c r="Q248" s="99"/>
      <c r="R248" s="99"/>
      <c r="S248" s="99"/>
      <c r="T248" s="99"/>
      <c r="U248" s="285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>
        <f t="shared" si="28"/>
        <v>0</v>
      </c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</row>
    <row r="249" spans="1:46" ht="25.5">
      <c r="A249" s="9" t="s">
        <v>567</v>
      </c>
      <c r="B249" s="7" t="s">
        <v>348</v>
      </c>
      <c r="C249" s="5"/>
      <c r="D249" s="99">
        <f aca="true" t="shared" si="35" ref="D249:AD249">SUM(D239:D248)</f>
        <v>0</v>
      </c>
      <c r="E249" s="99">
        <f t="shared" si="35"/>
        <v>0</v>
      </c>
      <c r="F249" s="99">
        <f t="shared" si="35"/>
        <v>0</v>
      </c>
      <c r="G249" s="99">
        <f t="shared" si="35"/>
        <v>0</v>
      </c>
      <c r="H249" s="99">
        <f t="shared" si="35"/>
        <v>0</v>
      </c>
      <c r="I249" s="99">
        <f t="shared" si="35"/>
        <v>0</v>
      </c>
      <c r="J249" s="99">
        <f t="shared" si="35"/>
        <v>0</v>
      </c>
      <c r="K249" s="285">
        <f t="shared" si="35"/>
        <v>0</v>
      </c>
      <c r="L249" s="99">
        <f t="shared" si="35"/>
        <v>0</v>
      </c>
      <c r="M249" s="99">
        <f t="shared" si="35"/>
        <v>0</v>
      </c>
      <c r="N249" s="99">
        <f t="shared" si="35"/>
        <v>0</v>
      </c>
      <c r="O249" s="99"/>
      <c r="P249" s="99">
        <f t="shared" si="35"/>
        <v>0</v>
      </c>
      <c r="Q249" s="99">
        <f t="shared" si="35"/>
        <v>0</v>
      </c>
      <c r="R249" s="99">
        <f t="shared" si="35"/>
        <v>0</v>
      </c>
      <c r="S249" s="99">
        <f t="shared" si="35"/>
        <v>0</v>
      </c>
      <c r="T249" s="99">
        <f t="shared" si="35"/>
        <v>0</v>
      </c>
      <c r="U249" s="285">
        <f t="shared" si="35"/>
        <v>0</v>
      </c>
      <c r="V249" s="99">
        <f t="shared" si="35"/>
        <v>0</v>
      </c>
      <c r="W249" s="99">
        <f t="shared" si="35"/>
        <v>0</v>
      </c>
      <c r="X249" s="99">
        <f t="shared" si="35"/>
        <v>0</v>
      </c>
      <c r="Y249" s="99">
        <f t="shared" si="35"/>
        <v>0</v>
      </c>
      <c r="Z249" s="99">
        <f t="shared" si="35"/>
        <v>0</v>
      </c>
      <c r="AA249" s="99">
        <f t="shared" si="35"/>
        <v>0</v>
      </c>
      <c r="AB249" s="99">
        <f t="shared" si="35"/>
        <v>0</v>
      </c>
      <c r="AC249" s="99">
        <f t="shared" si="35"/>
        <v>0</v>
      </c>
      <c r="AD249" s="99">
        <f t="shared" si="35"/>
        <v>0</v>
      </c>
      <c r="AE249" s="99"/>
      <c r="AF249" s="99"/>
      <c r="AG249" s="99"/>
      <c r="AH249" s="99"/>
      <c r="AI249" s="99"/>
      <c r="AJ249" s="99">
        <f t="shared" si="28"/>
        <v>0</v>
      </c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</row>
    <row r="250" spans="1:46" ht="15">
      <c r="A250" s="9" t="s">
        <v>349</v>
      </c>
      <c r="B250" s="7" t="s">
        <v>350</v>
      </c>
      <c r="C250" s="5"/>
      <c r="D250" s="99"/>
      <c r="E250" s="99"/>
      <c r="F250" s="99"/>
      <c r="G250" s="99"/>
      <c r="H250" s="99"/>
      <c r="I250" s="99"/>
      <c r="J250" s="99"/>
      <c r="K250" s="285"/>
      <c r="L250" s="99"/>
      <c r="M250" s="99"/>
      <c r="N250" s="99"/>
      <c r="O250" s="99"/>
      <c r="P250" s="99"/>
      <c r="Q250" s="99"/>
      <c r="R250" s="99"/>
      <c r="S250" s="99"/>
      <c r="T250" s="99"/>
      <c r="U250" s="285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>
        <f t="shared" si="28"/>
        <v>0</v>
      </c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</row>
    <row r="251" spans="1:46" ht="15">
      <c r="A251" s="11" t="s">
        <v>88</v>
      </c>
      <c r="B251" s="4" t="s">
        <v>351</v>
      </c>
      <c r="C251" s="4"/>
      <c r="D251" s="99"/>
      <c r="E251" s="99"/>
      <c r="F251" s="99"/>
      <c r="G251" s="99"/>
      <c r="H251" s="99"/>
      <c r="I251" s="99"/>
      <c r="J251" s="99"/>
      <c r="K251" s="285"/>
      <c r="L251" s="99"/>
      <c r="M251" s="99"/>
      <c r="N251" s="99"/>
      <c r="O251" s="99"/>
      <c r="P251" s="99"/>
      <c r="Q251" s="99"/>
      <c r="R251" s="99"/>
      <c r="S251" s="99"/>
      <c r="T251" s="99"/>
      <c r="U251" s="285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>
        <f t="shared" si="28"/>
        <v>0</v>
      </c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</row>
    <row r="252" spans="1:46" ht="15">
      <c r="A252" s="11" t="s">
        <v>89</v>
      </c>
      <c r="B252" s="4" t="s">
        <v>351</v>
      </c>
      <c r="C252" s="4"/>
      <c r="D252" s="99"/>
      <c r="E252" s="99"/>
      <c r="F252" s="99"/>
      <c r="G252" s="99"/>
      <c r="H252" s="99"/>
      <c r="I252" s="99"/>
      <c r="J252" s="99"/>
      <c r="K252" s="285"/>
      <c r="L252" s="99"/>
      <c r="M252" s="99"/>
      <c r="N252" s="99"/>
      <c r="O252" s="99"/>
      <c r="P252" s="99"/>
      <c r="Q252" s="99"/>
      <c r="R252" s="99"/>
      <c r="S252" s="99"/>
      <c r="T252" s="99"/>
      <c r="U252" s="285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>
        <f t="shared" si="28"/>
        <v>0</v>
      </c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</row>
    <row r="253" spans="1:46" ht="15">
      <c r="A253" s="11" t="s">
        <v>90</v>
      </c>
      <c r="B253" s="4" t="s">
        <v>351</v>
      </c>
      <c r="C253" s="4"/>
      <c r="D253" s="99"/>
      <c r="E253" s="99"/>
      <c r="F253" s="99"/>
      <c r="G253" s="99"/>
      <c r="H253" s="99"/>
      <c r="I253" s="99"/>
      <c r="J253" s="99"/>
      <c r="K253" s="285"/>
      <c r="L253" s="99"/>
      <c r="M253" s="99"/>
      <c r="N253" s="99"/>
      <c r="O253" s="99"/>
      <c r="P253" s="99"/>
      <c r="Q253" s="99"/>
      <c r="R253" s="99"/>
      <c r="S253" s="99"/>
      <c r="T253" s="99"/>
      <c r="U253" s="285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>
        <f t="shared" si="28"/>
        <v>0</v>
      </c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</row>
    <row r="254" spans="1:46" ht="15">
      <c r="A254" s="4" t="s">
        <v>91</v>
      </c>
      <c r="B254" s="4" t="s">
        <v>351</v>
      </c>
      <c r="C254" s="4"/>
      <c r="D254" s="99"/>
      <c r="E254" s="99"/>
      <c r="F254" s="99"/>
      <c r="G254" s="99"/>
      <c r="H254" s="99"/>
      <c r="I254" s="99"/>
      <c r="J254" s="99"/>
      <c r="K254" s="285"/>
      <c r="L254" s="99"/>
      <c r="M254" s="99"/>
      <c r="N254" s="99"/>
      <c r="O254" s="99"/>
      <c r="P254" s="99"/>
      <c r="Q254" s="99"/>
      <c r="R254" s="99"/>
      <c r="S254" s="99"/>
      <c r="T254" s="99"/>
      <c r="U254" s="285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>
        <f t="shared" si="28"/>
        <v>0</v>
      </c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</row>
    <row r="255" spans="1:46" ht="15">
      <c r="A255" s="4" t="s">
        <v>92</v>
      </c>
      <c r="B255" s="4" t="s">
        <v>351</v>
      </c>
      <c r="C255" s="4"/>
      <c r="D255" s="99"/>
      <c r="E255" s="99"/>
      <c r="F255" s="99"/>
      <c r="G255" s="99"/>
      <c r="H255" s="99"/>
      <c r="I255" s="99"/>
      <c r="J255" s="99"/>
      <c r="K255" s="285"/>
      <c r="L255" s="99"/>
      <c r="M255" s="99"/>
      <c r="N255" s="99"/>
      <c r="O255" s="99"/>
      <c r="P255" s="99"/>
      <c r="Q255" s="99"/>
      <c r="R255" s="99"/>
      <c r="S255" s="99"/>
      <c r="T255" s="99"/>
      <c r="U255" s="285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>
        <f t="shared" si="28"/>
        <v>0</v>
      </c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</row>
    <row r="256" spans="1:46" ht="15">
      <c r="A256" s="4" t="s">
        <v>93</v>
      </c>
      <c r="B256" s="4" t="s">
        <v>351</v>
      </c>
      <c r="C256" s="4"/>
      <c r="D256" s="99"/>
      <c r="E256" s="99"/>
      <c r="F256" s="99"/>
      <c r="G256" s="99"/>
      <c r="H256" s="99"/>
      <c r="I256" s="99"/>
      <c r="J256" s="99"/>
      <c r="K256" s="285"/>
      <c r="L256" s="99"/>
      <c r="M256" s="99"/>
      <c r="N256" s="99"/>
      <c r="O256" s="99"/>
      <c r="P256" s="99"/>
      <c r="Q256" s="99"/>
      <c r="R256" s="99"/>
      <c r="S256" s="99"/>
      <c r="T256" s="99"/>
      <c r="U256" s="285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>
        <f t="shared" si="28"/>
        <v>0</v>
      </c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</row>
    <row r="257" spans="1:46" ht="15">
      <c r="A257" s="11" t="s">
        <v>94</v>
      </c>
      <c r="B257" s="4" t="s">
        <v>351</v>
      </c>
      <c r="C257" s="4"/>
      <c r="D257" s="99"/>
      <c r="E257" s="99"/>
      <c r="F257" s="99"/>
      <c r="G257" s="99"/>
      <c r="H257" s="99"/>
      <c r="I257" s="99"/>
      <c r="J257" s="99"/>
      <c r="K257" s="285"/>
      <c r="L257" s="99"/>
      <c r="M257" s="99"/>
      <c r="N257" s="99"/>
      <c r="O257" s="99"/>
      <c r="P257" s="99"/>
      <c r="Q257" s="99"/>
      <c r="R257" s="99"/>
      <c r="S257" s="99"/>
      <c r="T257" s="99"/>
      <c r="U257" s="285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>
        <f t="shared" si="28"/>
        <v>0</v>
      </c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</row>
    <row r="258" spans="1:46" ht="15">
      <c r="A258" s="11" t="s">
        <v>98</v>
      </c>
      <c r="B258" s="4" t="s">
        <v>351</v>
      </c>
      <c r="C258" s="4"/>
      <c r="D258" s="99"/>
      <c r="E258" s="99"/>
      <c r="F258" s="99"/>
      <c r="G258" s="99"/>
      <c r="H258" s="99"/>
      <c r="I258" s="99"/>
      <c r="J258" s="99"/>
      <c r="K258" s="285"/>
      <c r="L258" s="99"/>
      <c r="M258" s="99"/>
      <c r="N258" s="99"/>
      <c r="O258" s="99"/>
      <c r="P258" s="99"/>
      <c r="Q258" s="99"/>
      <c r="R258" s="99"/>
      <c r="S258" s="99"/>
      <c r="T258" s="99"/>
      <c r="U258" s="285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>
        <f t="shared" si="28"/>
        <v>0</v>
      </c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</row>
    <row r="259" spans="1:46" ht="15">
      <c r="A259" s="11" t="s">
        <v>96</v>
      </c>
      <c r="B259" s="4" t="s">
        <v>351</v>
      </c>
      <c r="C259" s="4"/>
      <c r="D259" s="99"/>
      <c r="E259" s="99"/>
      <c r="F259" s="99"/>
      <c r="G259" s="99"/>
      <c r="H259" s="99"/>
      <c r="I259" s="99"/>
      <c r="J259" s="99"/>
      <c r="K259" s="285"/>
      <c r="L259" s="99"/>
      <c r="M259" s="99"/>
      <c r="N259" s="99"/>
      <c r="O259" s="99"/>
      <c r="P259" s="99"/>
      <c r="Q259" s="99"/>
      <c r="R259" s="99"/>
      <c r="S259" s="99"/>
      <c r="T259" s="99"/>
      <c r="U259" s="285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>
        <f t="shared" si="28"/>
        <v>0</v>
      </c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</row>
    <row r="260" spans="1:46" ht="15">
      <c r="A260" s="11" t="s">
        <v>97</v>
      </c>
      <c r="B260" s="4" t="s">
        <v>351</v>
      </c>
      <c r="C260" s="4"/>
      <c r="D260" s="99"/>
      <c r="E260" s="99"/>
      <c r="F260" s="99"/>
      <c r="G260" s="99"/>
      <c r="H260" s="99"/>
      <c r="I260" s="99"/>
      <c r="J260" s="99"/>
      <c r="K260" s="285"/>
      <c r="L260" s="99"/>
      <c r="M260" s="99"/>
      <c r="N260" s="99"/>
      <c r="O260" s="99"/>
      <c r="P260" s="99"/>
      <c r="Q260" s="99"/>
      <c r="R260" s="99"/>
      <c r="S260" s="99"/>
      <c r="T260" s="99"/>
      <c r="U260" s="285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>
        <f t="shared" si="28"/>
        <v>0</v>
      </c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</row>
    <row r="261" spans="1:46" ht="15">
      <c r="A261" s="13" t="s">
        <v>769</v>
      </c>
      <c r="B261" s="7" t="s">
        <v>351</v>
      </c>
      <c r="C261" s="4"/>
      <c r="D261" s="99">
        <f>SUM(D251:D260)</f>
        <v>0</v>
      </c>
      <c r="E261" s="99">
        <f aca="true" t="shared" si="36" ref="E261:K261">SUM(E251:E260)</f>
        <v>0</v>
      </c>
      <c r="F261" s="99">
        <f t="shared" si="36"/>
        <v>0</v>
      </c>
      <c r="G261" s="99">
        <f t="shared" si="36"/>
        <v>0</v>
      </c>
      <c r="H261" s="99">
        <f t="shared" si="36"/>
        <v>0</v>
      </c>
      <c r="I261" s="99">
        <f t="shared" si="36"/>
        <v>0</v>
      </c>
      <c r="J261" s="99">
        <f t="shared" si="36"/>
        <v>0</v>
      </c>
      <c r="K261" s="285">
        <f t="shared" si="36"/>
        <v>0</v>
      </c>
      <c r="L261" s="99">
        <f aca="true" t="shared" si="37" ref="L261:AI261">SUM(L251:L260)</f>
        <v>0</v>
      </c>
      <c r="M261" s="99">
        <f t="shared" si="37"/>
        <v>0</v>
      </c>
      <c r="N261" s="99">
        <f t="shared" si="37"/>
        <v>0</v>
      </c>
      <c r="O261" s="99"/>
      <c r="P261" s="99">
        <f t="shared" si="37"/>
        <v>0</v>
      </c>
      <c r="Q261" s="99">
        <f t="shared" si="37"/>
        <v>0</v>
      </c>
      <c r="R261" s="99">
        <f t="shared" si="37"/>
        <v>0</v>
      </c>
      <c r="S261" s="99">
        <f t="shared" si="37"/>
        <v>0</v>
      </c>
      <c r="T261" s="99">
        <f t="shared" si="37"/>
        <v>0</v>
      </c>
      <c r="U261" s="285">
        <f t="shared" si="37"/>
        <v>0</v>
      </c>
      <c r="V261" s="99">
        <f t="shared" si="37"/>
        <v>0</v>
      </c>
      <c r="W261" s="99">
        <f t="shared" si="37"/>
        <v>0</v>
      </c>
      <c r="X261" s="99">
        <f t="shared" si="37"/>
        <v>0</v>
      </c>
      <c r="Y261" s="99">
        <f t="shared" si="37"/>
        <v>0</v>
      </c>
      <c r="Z261" s="99">
        <f t="shared" si="37"/>
        <v>0</v>
      </c>
      <c r="AA261" s="99">
        <f t="shared" si="37"/>
        <v>0</v>
      </c>
      <c r="AB261" s="99">
        <f t="shared" si="37"/>
        <v>0</v>
      </c>
      <c r="AC261" s="99">
        <f t="shared" si="37"/>
        <v>0</v>
      </c>
      <c r="AD261" s="99">
        <f t="shared" si="37"/>
        <v>0</v>
      </c>
      <c r="AE261" s="99">
        <f t="shared" si="37"/>
        <v>0</v>
      </c>
      <c r="AF261" s="99">
        <f t="shared" si="37"/>
        <v>0</v>
      </c>
      <c r="AG261" s="99">
        <f t="shared" si="37"/>
        <v>0</v>
      </c>
      <c r="AH261" s="99">
        <f t="shared" si="37"/>
        <v>0</v>
      </c>
      <c r="AI261" s="99">
        <f t="shared" si="37"/>
        <v>0</v>
      </c>
      <c r="AJ261" s="99">
        <f t="shared" si="28"/>
        <v>0</v>
      </c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</row>
    <row r="262" spans="1:46" ht="15.75">
      <c r="A262" s="16" t="s">
        <v>566</v>
      </c>
      <c r="B262" s="151" t="s">
        <v>352</v>
      </c>
      <c r="C262" s="7"/>
      <c r="D262" s="99">
        <f>SUM(+D250+D249+D237+D236+D225+D214+D203)</f>
        <v>0</v>
      </c>
      <c r="E262" s="99">
        <f aca="true" t="shared" si="38" ref="E262:AI262">SUM(+E250+E249+E237+E236+E225+E214+E203)</f>
        <v>0</v>
      </c>
      <c r="F262" s="99">
        <f t="shared" si="38"/>
        <v>0</v>
      </c>
      <c r="G262" s="99">
        <f t="shared" si="38"/>
        <v>0</v>
      </c>
      <c r="H262" s="99">
        <f t="shared" si="38"/>
        <v>0</v>
      </c>
      <c r="I262" s="99">
        <f t="shared" si="38"/>
        <v>0</v>
      </c>
      <c r="J262" s="99">
        <f t="shared" si="38"/>
        <v>0</v>
      </c>
      <c r="K262" s="285">
        <f t="shared" si="38"/>
        <v>0</v>
      </c>
      <c r="L262" s="99">
        <f t="shared" si="38"/>
        <v>0</v>
      </c>
      <c r="M262" s="99">
        <f t="shared" si="38"/>
        <v>0</v>
      </c>
      <c r="N262" s="99">
        <f t="shared" si="38"/>
        <v>0</v>
      </c>
      <c r="O262" s="99"/>
      <c r="P262" s="99">
        <f t="shared" si="38"/>
        <v>0</v>
      </c>
      <c r="Q262" s="99">
        <f t="shared" si="38"/>
        <v>0</v>
      </c>
      <c r="R262" s="99">
        <f t="shared" si="38"/>
        <v>0</v>
      </c>
      <c r="S262" s="99">
        <f t="shared" si="38"/>
        <v>0</v>
      </c>
      <c r="T262" s="99">
        <f t="shared" si="38"/>
        <v>0</v>
      </c>
      <c r="U262" s="285">
        <f t="shared" si="38"/>
        <v>0</v>
      </c>
      <c r="V262" s="99">
        <f t="shared" si="38"/>
        <v>0</v>
      </c>
      <c r="W262" s="99">
        <f t="shared" si="38"/>
        <v>0</v>
      </c>
      <c r="X262" s="99">
        <f t="shared" si="38"/>
        <v>0</v>
      </c>
      <c r="Y262" s="99">
        <f t="shared" si="38"/>
        <v>0</v>
      </c>
      <c r="Z262" s="99">
        <f t="shared" si="38"/>
        <v>0</v>
      </c>
      <c r="AA262" s="99">
        <f t="shared" si="38"/>
        <v>0</v>
      </c>
      <c r="AB262" s="99">
        <f t="shared" si="38"/>
        <v>0</v>
      </c>
      <c r="AC262" s="99">
        <f t="shared" si="38"/>
        <v>0</v>
      </c>
      <c r="AD262" s="99">
        <f t="shared" si="38"/>
        <v>0</v>
      </c>
      <c r="AE262" s="99">
        <f t="shared" si="38"/>
        <v>0</v>
      </c>
      <c r="AF262" s="99">
        <f t="shared" si="38"/>
        <v>0</v>
      </c>
      <c r="AG262" s="99">
        <f t="shared" si="38"/>
        <v>0</v>
      </c>
      <c r="AH262" s="99">
        <f t="shared" si="38"/>
        <v>0</v>
      </c>
      <c r="AI262" s="99">
        <f t="shared" si="38"/>
        <v>0</v>
      </c>
      <c r="AJ262" s="99">
        <f t="shared" si="28"/>
        <v>0</v>
      </c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</row>
    <row r="263" spans="1:46" ht="18">
      <c r="A263" s="160" t="s">
        <v>770</v>
      </c>
      <c r="B263" s="161" t="s">
        <v>353</v>
      </c>
      <c r="C263" s="6"/>
      <c r="D263" s="99">
        <f>SUM(+D202+D197+D188+D122+D67+D34+D26)</f>
        <v>48799644</v>
      </c>
      <c r="E263" s="99">
        <f aca="true" t="shared" si="39" ref="E263:AD263">SUM(+E202+E197+E188+E122+E67+E34+E26)</f>
        <v>670730</v>
      </c>
      <c r="F263" s="99">
        <f t="shared" si="39"/>
        <v>155356</v>
      </c>
      <c r="G263" s="99">
        <f t="shared" si="39"/>
        <v>300000</v>
      </c>
      <c r="H263" s="99">
        <f t="shared" si="39"/>
        <v>0</v>
      </c>
      <c r="I263" s="99">
        <f t="shared" si="39"/>
        <v>5192131</v>
      </c>
      <c r="J263" s="99">
        <f t="shared" si="39"/>
        <v>853838</v>
      </c>
      <c r="K263" s="285">
        <f t="shared" si="39"/>
        <v>525495</v>
      </c>
      <c r="L263" s="99">
        <f t="shared" si="39"/>
        <v>4572843</v>
      </c>
      <c r="M263" s="99">
        <f t="shared" si="39"/>
        <v>25286072</v>
      </c>
      <c r="N263" s="99">
        <f t="shared" si="39"/>
        <v>316097</v>
      </c>
      <c r="O263" s="99">
        <f t="shared" si="39"/>
        <v>519396</v>
      </c>
      <c r="P263" s="99">
        <f t="shared" si="39"/>
        <v>7668431</v>
      </c>
      <c r="Q263" s="99">
        <f t="shared" si="39"/>
        <v>22773456</v>
      </c>
      <c r="R263" s="99">
        <f t="shared" si="39"/>
        <v>4248215</v>
      </c>
      <c r="S263" s="99">
        <f t="shared" si="39"/>
        <v>9695229</v>
      </c>
      <c r="T263" s="99">
        <f t="shared" si="39"/>
        <v>2154774</v>
      </c>
      <c r="U263" s="285">
        <f t="shared" si="39"/>
        <v>1341936</v>
      </c>
      <c r="V263" s="99">
        <f t="shared" si="39"/>
        <v>0</v>
      </c>
      <c r="W263" s="99">
        <f t="shared" si="39"/>
        <v>23200</v>
      </c>
      <c r="X263" s="99">
        <f t="shared" si="39"/>
        <v>0</v>
      </c>
      <c r="Y263" s="99">
        <f t="shared" si="39"/>
        <v>0</v>
      </c>
      <c r="Z263" s="99">
        <f t="shared" si="39"/>
        <v>0</v>
      </c>
      <c r="AA263" s="99">
        <f t="shared" si="39"/>
        <v>318708</v>
      </c>
      <c r="AB263" s="99">
        <f t="shared" si="39"/>
        <v>0</v>
      </c>
      <c r="AC263" s="99">
        <f t="shared" si="39"/>
        <v>6427103</v>
      </c>
      <c r="AD263" s="99">
        <f t="shared" si="39"/>
        <v>1348161</v>
      </c>
      <c r="AE263" s="99"/>
      <c r="AF263" s="99"/>
      <c r="AG263" s="99"/>
      <c r="AH263" s="99"/>
      <c r="AI263" s="99"/>
      <c r="AJ263" s="99">
        <f aca="true" t="shared" si="40" ref="AJ263:AJ301">SUM(D263:AI263)</f>
        <v>143190815</v>
      </c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</row>
    <row r="264" spans="1:46" ht="15">
      <c r="A264" s="10" t="s">
        <v>573</v>
      </c>
      <c r="B264" s="4" t="s">
        <v>354</v>
      </c>
      <c r="C264" s="4"/>
      <c r="D264" s="99"/>
      <c r="E264" s="99"/>
      <c r="F264" s="99"/>
      <c r="G264" s="99"/>
      <c r="H264" s="99"/>
      <c r="I264" s="99"/>
      <c r="J264" s="99"/>
      <c r="K264" s="285"/>
      <c r="L264" s="99"/>
      <c r="M264" s="99"/>
      <c r="N264" s="99"/>
      <c r="O264" s="99"/>
      <c r="P264" s="99"/>
      <c r="Q264" s="99"/>
      <c r="R264" s="99"/>
      <c r="S264" s="99"/>
      <c r="T264" s="99"/>
      <c r="U264" s="285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>
        <f t="shared" si="40"/>
        <v>0</v>
      </c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</row>
    <row r="265" spans="1:46" ht="15">
      <c r="A265" s="17" t="s">
        <v>355</v>
      </c>
      <c r="B265" s="17" t="s">
        <v>354</v>
      </c>
      <c r="C265" s="4"/>
      <c r="D265" s="99"/>
      <c r="E265" s="99"/>
      <c r="F265" s="99"/>
      <c r="G265" s="99"/>
      <c r="H265" s="99"/>
      <c r="I265" s="99"/>
      <c r="J265" s="99"/>
      <c r="K265" s="285"/>
      <c r="L265" s="99"/>
      <c r="M265" s="99"/>
      <c r="N265" s="99"/>
      <c r="O265" s="99"/>
      <c r="P265" s="99"/>
      <c r="Q265" s="99"/>
      <c r="R265" s="99"/>
      <c r="S265" s="99"/>
      <c r="T265" s="99"/>
      <c r="U265" s="285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>
        <f t="shared" si="40"/>
        <v>0</v>
      </c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</row>
    <row r="266" spans="1:46" ht="15">
      <c r="A266" s="17" t="s">
        <v>356</v>
      </c>
      <c r="B266" s="17" t="s">
        <v>354</v>
      </c>
      <c r="C266" s="4"/>
      <c r="D266" s="99"/>
      <c r="E266" s="99"/>
      <c r="F266" s="99"/>
      <c r="G266" s="99"/>
      <c r="H266" s="99"/>
      <c r="I266" s="99"/>
      <c r="J266" s="99"/>
      <c r="K266" s="285"/>
      <c r="L266" s="99"/>
      <c r="M266" s="99"/>
      <c r="N266" s="99"/>
      <c r="O266" s="99"/>
      <c r="P266" s="99"/>
      <c r="Q266" s="99"/>
      <c r="R266" s="99"/>
      <c r="S266" s="99"/>
      <c r="T266" s="99"/>
      <c r="U266" s="285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>
        <f t="shared" si="40"/>
        <v>0</v>
      </c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</row>
    <row r="267" spans="1:46" ht="15">
      <c r="A267" s="10" t="s">
        <v>357</v>
      </c>
      <c r="B267" s="4" t="s">
        <v>358</v>
      </c>
      <c r="C267" s="4"/>
      <c r="D267" s="99"/>
      <c r="E267" s="99"/>
      <c r="F267" s="99"/>
      <c r="G267" s="99"/>
      <c r="H267" s="99"/>
      <c r="I267" s="99"/>
      <c r="J267" s="99"/>
      <c r="K267" s="285"/>
      <c r="L267" s="99"/>
      <c r="M267" s="99"/>
      <c r="N267" s="99"/>
      <c r="O267" s="99"/>
      <c r="P267" s="99"/>
      <c r="Q267" s="99"/>
      <c r="R267" s="99"/>
      <c r="S267" s="99"/>
      <c r="T267" s="99"/>
      <c r="U267" s="285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>
        <f t="shared" si="40"/>
        <v>0</v>
      </c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</row>
    <row r="268" spans="1:46" ht="15">
      <c r="A268" s="10" t="s">
        <v>572</v>
      </c>
      <c r="B268" s="4" t="s">
        <v>359</v>
      </c>
      <c r="C268" s="4"/>
      <c r="D268" s="99"/>
      <c r="E268" s="99"/>
      <c r="F268" s="99"/>
      <c r="G268" s="99"/>
      <c r="H268" s="99"/>
      <c r="I268" s="99"/>
      <c r="J268" s="99"/>
      <c r="K268" s="285"/>
      <c r="L268" s="99"/>
      <c r="M268" s="99"/>
      <c r="N268" s="99"/>
      <c r="O268" s="99"/>
      <c r="P268" s="99"/>
      <c r="Q268" s="99"/>
      <c r="R268" s="99"/>
      <c r="S268" s="99"/>
      <c r="T268" s="99"/>
      <c r="U268" s="285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>
        <f t="shared" si="40"/>
        <v>0</v>
      </c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</row>
    <row r="269" spans="1:46" ht="15">
      <c r="A269" s="17" t="s">
        <v>355</v>
      </c>
      <c r="B269" s="17" t="s">
        <v>359</v>
      </c>
      <c r="C269" s="4"/>
      <c r="D269" s="99"/>
      <c r="E269" s="99"/>
      <c r="F269" s="99"/>
      <c r="G269" s="99"/>
      <c r="H269" s="99"/>
      <c r="I269" s="99"/>
      <c r="J269" s="99"/>
      <c r="K269" s="285"/>
      <c r="L269" s="99"/>
      <c r="M269" s="99"/>
      <c r="N269" s="99"/>
      <c r="O269" s="99"/>
      <c r="P269" s="99"/>
      <c r="Q269" s="99"/>
      <c r="R269" s="99"/>
      <c r="S269" s="99"/>
      <c r="T269" s="99"/>
      <c r="U269" s="285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>
        <f t="shared" si="40"/>
        <v>0</v>
      </c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</row>
    <row r="270" spans="1:46" ht="15">
      <c r="A270" s="17" t="s">
        <v>356</v>
      </c>
      <c r="B270" s="17" t="s">
        <v>360</v>
      </c>
      <c r="C270" s="4"/>
      <c r="D270" s="99"/>
      <c r="E270" s="99"/>
      <c r="F270" s="99"/>
      <c r="G270" s="99"/>
      <c r="H270" s="99"/>
      <c r="I270" s="99"/>
      <c r="J270" s="99"/>
      <c r="K270" s="285"/>
      <c r="L270" s="99"/>
      <c r="M270" s="99"/>
      <c r="N270" s="99"/>
      <c r="O270" s="99"/>
      <c r="P270" s="99"/>
      <c r="Q270" s="99"/>
      <c r="R270" s="99"/>
      <c r="S270" s="99"/>
      <c r="T270" s="99"/>
      <c r="U270" s="285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>
        <f t="shared" si="40"/>
        <v>0</v>
      </c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</row>
    <row r="271" spans="1:46" ht="15">
      <c r="A271" s="9" t="s">
        <v>571</v>
      </c>
      <c r="B271" s="6" t="s">
        <v>361</v>
      </c>
      <c r="C271" s="6"/>
      <c r="D271" s="99">
        <f>SUM(D264+D267+D268)</f>
        <v>0</v>
      </c>
      <c r="E271" s="99">
        <f aca="true" t="shared" si="41" ref="E271:AD271">SUM(E264+E267+E268)</f>
        <v>0</v>
      </c>
      <c r="F271" s="99">
        <f t="shared" si="41"/>
        <v>0</v>
      </c>
      <c r="G271" s="99">
        <f t="shared" si="41"/>
        <v>0</v>
      </c>
      <c r="H271" s="99">
        <f t="shared" si="41"/>
        <v>0</v>
      </c>
      <c r="I271" s="99">
        <f t="shared" si="41"/>
        <v>0</v>
      </c>
      <c r="J271" s="99">
        <f t="shared" si="41"/>
        <v>0</v>
      </c>
      <c r="K271" s="285">
        <f t="shared" si="41"/>
        <v>0</v>
      </c>
      <c r="L271" s="99">
        <f t="shared" si="41"/>
        <v>0</v>
      </c>
      <c r="M271" s="99">
        <f t="shared" si="41"/>
        <v>0</v>
      </c>
      <c r="N271" s="99">
        <f t="shared" si="41"/>
        <v>0</v>
      </c>
      <c r="O271" s="99"/>
      <c r="P271" s="99">
        <f t="shared" si="41"/>
        <v>0</v>
      </c>
      <c r="Q271" s="99">
        <f t="shared" si="41"/>
        <v>0</v>
      </c>
      <c r="R271" s="99">
        <f t="shared" si="41"/>
        <v>0</v>
      </c>
      <c r="S271" s="99">
        <f t="shared" si="41"/>
        <v>0</v>
      </c>
      <c r="T271" s="99">
        <f t="shared" si="41"/>
        <v>0</v>
      </c>
      <c r="U271" s="285">
        <f t="shared" si="41"/>
        <v>0</v>
      </c>
      <c r="V271" s="99">
        <f t="shared" si="41"/>
        <v>0</v>
      </c>
      <c r="W271" s="99">
        <f t="shared" si="41"/>
        <v>0</v>
      </c>
      <c r="X271" s="99">
        <f t="shared" si="41"/>
        <v>0</v>
      </c>
      <c r="Y271" s="99">
        <f t="shared" si="41"/>
        <v>0</v>
      </c>
      <c r="Z271" s="99">
        <f t="shared" si="41"/>
        <v>0</v>
      </c>
      <c r="AA271" s="99">
        <f t="shared" si="41"/>
        <v>0</v>
      </c>
      <c r="AB271" s="99">
        <f t="shared" si="41"/>
        <v>0</v>
      </c>
      <c r="AC271" s="99">
        <f t="shared" si="41"/>
        <v>0</v>
      </c>
      <c r="AD271" s="99">
        <f t="shared" si="41"/>
        <v>0</v>
      </c>
      <c r="AE271" s="99"/>
      <c r="AF271" s="99"/>
      <c r="AG271" s="99"/>
      <c r="AH271" s="99"/>
      <c r="AI271" s="99"/>
      <c r="AJ271" s="99">
        <f t="shared" si="40"/>
        <v>0</v>
      </c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</row>
    <row r="272" spans="1:46" ht="15">
      <c r="A272" s="19" t="s">
        <v>576</v>
      </c>
      <c r="B272" s="4" t="s">
        <v>362</v>
      </c>
      <c r="C272" s="4"/>
      <c r="D272" s="99"/>
      <c r="E272" s="99"/>
      <c r="F272" s="99"/>
      <c r="G272" s="99"/>
      <c r="H272" s="99"/>
      <c r="I272" s="99"/>
      <c r="J272" s="99"/>
      <c r="K272" s="285"/>
      <c r="L272" s="99"/>
      <c r="M272" s="99"/>
      <c r="N272" s="99"/>
      <c r="O272" s="99"/>
      <c r="P272" s="99"/>
      <c r="Q272" s="99"/>
      <c r="R272" s="99"/>
      <c r="S272" s="99"/>
      <c r="T272" s="99"/>
      <c r="U272" s="285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>
        <f t="shared" si="40"/>
        <v>0</v>
      </c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</row>
    <row r="273" spans="1:46" ht="15">
      <c r="A273" s="17" t="s">
        <v>363</v>
      </c>
      <c r="B273" s="17" t="s">
        <v>362</v>
      </c>
      <c r="C273" s="4"/>
      <c r="D273" s="99"/>
      <c r="E273" s="99"/>
      <c r="F273" s="99"/>
      <c r="G273" s="99"/>
      <c r="H273" s="99"/>
      <c r="I273" s="99"/>
      <c r="J273" s="99"/>
      <c r="K273" s="285"/>
      <c r="L273" s="99"/>
      <c r="M273" s="99"/>
      <c r="N273" s="99"/>
      <c r="O273" s="99"/>
      <c r="P273" s="99"/>
      <c r="Q273" s="99"/>
      <c r="R273" s="99"/>
      <c r="S273" s="99"/>
      <c r="T273" s="99"/>
      <c r="U273" s="285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>
        <f t="shared" si="40"/>
        <v>0</v>
      </c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</row>
    <row r="274" spans="1:46" ht="15">
      <c r="A274" s="17" t="s">
        <v>364</v>
      </c>
      <c r="B274" s="17" t="s">
        <v>362</v>
      </c>
      <c r="C274" s="4"/>
      <c r="D274" s="99"/>
      <c r="E274" s="99"/>
      <c r="F274" s="99"/>
      <c r="G274" s="99"/>
      <c r="H274" s="99"/>
      <c r="I274" s="99"/>
      <c r="J274" s="99"/>
      <c r="K274" s="285"/>
      <c r="L274" s="99"/>
      <c r="M274" s="99"/>
      <c r="N274" s="99"/>
      <c r="O274" s="99"/>
      <c r="P274" s="99"/>
      <c r="Q274" s="99"/>
      <c r="R274" s="99"/>
      <c r="S274" s="99"/>
      <c r="T274" s="99"/>
      <c r="U274" s="285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>
        <f t="shared" si="40"/>
        <v>0</v>
      </c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</row>
    <row r="275" spans="1:46" ht="15">
      <c r="A275" s="19" t="s">
        <v>577</v>
      </c>
      <c r="B275" s="4" t="s">
        <v>365</v>
      </c>
      <c r="C275" s="4"/>
      <c r="D275" s="99"/>
      <c r="E275" s="99"/>
      <c r="F275" s="99"/>
      <c r="G275" s="99"/>
      <c r="H275" s="99"/>
      <c r="I275" s="99"/>
      <c r="J275" s="99"/>
      <c r="K275" s="285"/>
      <c r="L275" s="99"/>
      <c r="M275" s="99"/>
      <c r="N275" s="99"/>
      <c r="O275" s="99"/>
      <c r="P275" s="99"/>
      <c r="Q275" s="99"/>
      <c r="R275" s="99"/>
      <c r="S275" s="99"/>
      <c r="T275" s="99"/>
      <c r="U275" s="285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>
        <f t="shared" si="40"/>
        <v>0</v>
      </c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</row>
    <row r="276" spans="1:46" ht="15">
      <c r="A276" s="17" t="s">
        <v>356</v>
      </c>
      <c r="B276" s="17" t="s">
        <v>365</v>
      </c>
      <c r="C276" s="4"/>
      <c r="D276" s="99"/>
      <c r="E276" s="99"/>
      <c r="F276" s="99"/>
      <c r="G276" s="99"/>
      <c r="H276" s="99"/>
      <c r="I276" s="99"/>
      <c r="J276" s="99"/>
      <c r="K276" s="285"/>
      <c r="L276" s="99"/>
      <c r="M276" s="99"/>
      <c r="N276" s="99"/>
      <c r="O276" s="99"/>
      <c r="P276" s="99"/>
      <c r="Q276" s="99"/>
      <c r="R276" s="99"/>
      <c r="S276" s="99"/>
      <c r="T276" s="99"/>
      <c r="U276" s="285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>
        <f t="shared" si="40"/>
        <v>0</v>
      </c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</row>
    <row r="277" spans="1:46" ht="15">
      <c r="A277" s="11" t="s">
        <v>366</v>
      </c>
      <c r="B277" s="4" t="s">
        <v>367</v>
      </c>
      <c r="C277" s="4"/>
      <c r="D277" s="99"/>
      <c r="E277" s="99"/>
      <c r="F277" s="99"/>
      <c r="G277" s="99"/>
      <c r="H277" s="99"/>
      <c r="I277" s="99"/>
      <c r="J277" s="99"/>
      <c r="K277" s="285"/>
      <c r="L277" s="99"/>
      <c r="M277" s="99"/>
      <c r="N277" s="99"/>
      <c r="O277" s="99"/>
      <c r="P277" s="99"/>
      <c r="Q277" s="99"/>
      <c r="R277" s="99"/>
      <c r="S277" s="99"/>
      <c r="T277" s="99"/>
      <c r="U277" s="285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>
        <f t="shared" si="40"/>
        <v>0</v>
      </c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</row>
    <row r="278" spans="1:46" ht="15">
      <c r="A278" s="11" t="s">
        <v>578</v>
      </c>
      <c r="B278" s="4" t="s">
        <v>368</v>
      </c>
      <c r="C278" s="4"/>
      <c r="D278" s="99"/>
      <c r="E278" s="99"/>
      <c r="F278" s="99"/>
      <c r="G278" s="99"/>
      <c r="H278" s="99"/>
      <c r="I278" s="99"/>
      <c r="J278" s="99"/>
      <c r="K278" s="285"/>
      <c r="L278" s="99"/>
      <c r="M278" s="99"/>
      <c r="N278" s="99"/>
      <c r="O278" s="99"/>
      <c r="P278" s="99"/>
      <c r="Q278" s="99"/>
      <c r="R278" s="99"/>
      <c r="S278" s="99"/>
      <c r="T278" s="99"/>
      <c r="U278" s="285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>
        <f t="shared" si="40"/>
        <v>0</v>
      </c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</row>
    <row r="279" spans="1:46" ht="15">
      <c r="A279" s="17" t="s">
        <v>364</v>
      </c>
      <c r="B279" s="17" t="s">
        <v>368</v>
      </c>
      <c r="C279" s="4"/>
      <c r="D279" s="99"/>
      <c r="E279" s="99"/>
      <c r="F279" s="99"/>
      <c r="G279" s="99"/>
      <c r="H279" s="99"/>
      <c r="I279" s="99"/>
      <c r="J279" s="99"/>
      <c r="K279" s="285"/>
      <c r="L279" s="99"/>
      <c r="M279" s="99"/>
      <c r="N279" s="99"/>
      <c r="O279" s="99"/>
      <c r="P279" s="99"/>
      <c r="Q279" s="99"/>
      <c r="R279" s="99"/>
      <c r="S279" s="99"/>
      <c r="T279" s="99"/>
      <c r="U279" s="285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>
        <f t="shared" si="40"/>
        <v>0</v>
      </c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</row>
    <row r="280" spans="1:46" ht="15">
      <c r="A280" s="17" t="s">
        <v>356</v>
      </c>
      <c r="B280" s="17" t="s">
        <v>368</v>
      </c>
      <c r="C280" s="4"/>
      <c r="D280" s="99"/>
      <c r="E280" s="99"/>
      <c r="F280" s="99"/>
      <c r="G280" s="99"/>
      <c r="H280" s="99"/>
      <c r="I280" s="99"/>
      <c r="J280" s="99"/>
      <c r="K280" s="285"/>
      <c r="L280" s="99"/>
      <c r="M280" s="99"/>
      <c r="N280" s="99"/>
      <c r="O280" s="99"/>
      <c r="P280" s="99"/>
      <c r="Q280" s="99"/>
      <c r="R280" s="99"/>
      <c r="S280" s="99"/>
      <c r="T280" s="99"/>
      <c r="U280" s="285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>
        <f t="shared" si="40"/>
        <v>0</v>
      </c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</row>
    <row r="281" spans="1:46" ht="15">
      <c r="A281" s="20" t="s">
        <v>574</v>
      </c>
      <c r="B281" s="6" t="s">
        <v>369</v>
      </c>
      <c r="C281" s="6"/>
      <c r="D281" s="99">
        <f>SUM(D272+D275+D277+D278)</f>
        <v>0</v>
      </c>
      <c r="E281" s="99">
        <f aca="true" t="shared" si="42" ref="E281:AD281">SUM(E272+E275+E277+E278)</f>
        <v>0</v>
      </c>
      <c r="F281" s="99">
        <f t="shared" si="42"/>
        <v>0</v>
      </c>
      <c r="G281" s="99">
        <f t="shared" si="42"/>
        <v>0</v>
      </c>
      <c r="H281" s="99">
        <f t="shared" si="42"/>
        <v>0</v>
      </c>
      <c r="I281" s="99">
        <f t="shared" si="42"/>
        <v>0</v>
      </c>
      <c r="J281" s="99">
        <f t="shared" si="42"/>
        <v>0</v>
      </c>
      <c r="K281" s="285">
        <f t="shared" si="42"/>
        <v>0</v>
      </c>
      <c r="L281" s="99">
        <f t="shared" si="42"/>
        <v>0</v>
      </c>
      <c r="M281" s="99">
        <f t="shared" si="42"/>
        <v>0</v>
      </c>
      <c r="N281" s="99">
        <f t="shared" si="42"/>
        <v>0</v>
      </c>
      <c r="O281" s="99"/>
      <c r="P281" s="99">
        <f t="shared" si="42"/>
        <v>0</v>
      </c>
      <c r="Q281" s="99">
        <f t="shared" si="42"/>
        <v>0</v>
      </c>
      <c r="R281" s="99">
        <f t="shared" si="42"/>
        <v>0</v>
      </c>
      <c r="S281" s="99">
        <f t="shared" si="42"/>
        <v>0</v>
      </c>
      <c r="T281" s="99">
        <f t="shared" si="42"/>
        <v>0</v>
      </c>
      <c r="U281" s="285">
        <f t="shared" si="42"/>
        <v>0</v>
      </c>
      <c r="V281" s="99">
        <f t="shared" si="42"/>
        <v>0</v>
      </c>
      <c r="W281" s="99">
        <f t="shared" si="42"/>
        <v>0</v>
      </c>
      <c r="X281" s="99">
        <f t="shared" si="42"/>
        <v>0</v>
      </c>
      <c r="Y281" s="99">
        <f t="shared" si="42"/>
        <v>0</v>
      </c>
      <c r="Z281" s="99">
        <f t="shared" si="42"/>
        <v>0</v>
      </c>
      <c r="AA281" s="99">
        <f t="shared" si="42"/>
        <v>0</v>
      </c>
      <c r="AB281" s="99">
        <f t="shared" si="42"/>
        <v>0</v>
      </c>
      <c r="AC281" s="99">
        <f t="shared" si="42"/>
        <v>0</v>
      </c>
      <c r="AD281" s="99">
        <f t="shared" si="42"/>
        <v>0</v>
      </c>
      <c r="AE281" s="99"/>
      <c r="AF281" s="99"/>
      <c r="AG281" s="99"/>
      <c r="AH281" s="99"/>
      <c r="AI281" s="99"/>
      <c r="AJ281" s="99">
        <f t="shared" si="40"/>
        <v>0</v>
      </c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</row>
    <row r="282" spans="1:46" ht="15">
      <c r="A282" s="19" t="s">
        <v>370</v>
      </c>
      <c r="B282" s="4" t="s">
        <v>371</v>
      </c>
      <c r="C282" s="4"/>
      <c r="D282" s="99"/>
      <c r="E282" s="99"/>
      <c r="F282" s="99"/>
      <c r="G282" s="99"/>
      <c r="H282" s="99"/>
      <c r="I282" s="99"/>
      <c r="J282" s="99"/>
      <c r="K282" s="285"/>
      <c r="L282" s="99"/>
      <c r="M282" s="99"/>
      <c r="N282" s="99"/>
      <c r="O282" s="99"/>
      <c r="P282" s="99"/>
      <c r="Q282" s="99"/>
      <c r="R282" s="99"/>
      <c r="S282" s="99"/>
      <c r="T282" s="99"/>
      <c r="U282" s="285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>
        <f t="shared" si="40"/>
        <v>0</v>
      </c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</row>
    <row r="283" spans="1:46" ht="15">
      <c r="A283" s="19" t="s">
        <v>372</v>
      </c>
      <c r="B283" s="4" t="s">
        <v>373</v>
      </c>
      <c r="C283" s="4"/>
      <c r="D283" s="99"/>
      <c r="E283" s="99"/>
      <c r="F283" s="99">
        <v>3188399</v>
      </c>
      <c r="G283" s="99"/>
      <c r="H283" s="99"/>
      <c r="I283" s="99"/>
      <c r="J283" s="99"/>
      <c r="K283" s="285"/>
      <c r="L283" s="99"/>
      <c r="M283" s="99"/>
      <c r="N283" s="99"/>
      <c r="O283" s="99"/>
      <c r="P283" s="99"/>
      <c r="Q283" s="99"/>
      <c r="R283" s="99"/>
      <c r="S283" s="99"/>
      <c r="T283" s="99"/>
      <c r="U283" s="285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>
        <f t="shared" si="40"/>
        <v>3188399</v>
      </c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</row>
    <row r="284" spans="1:46" ht="15">
      <c r="A284" s="20" t="s">
        <v>374</v>
      </c>
      <c r="B284" s="6" t="s">
        <v>375</v>
      </c>
      <c r="C284" s="4"/>
      <c r="D284" s="99"/>
      <c r="E284" s="99"/>
      <c r="F284" s="99"/>
      <c r="G284" s="99"/>
      <c r="H284" s="99"/>
      <c r="I284" s="99"/>
      <c r="J284" s="99"/>
      <c r="K284" s="285"/>
      <c r="L284" s="99"/>
      <c r="M284" s="99"/>
      <c r="N284" s="99"/>
      <c r="O284" s="99"/>
      <c r="P284" s="99"/>
      <c r="Q284" s="99"/>
      <c r="R284" s="99"/>
      <c r="S284" s="99"/>
      <c r="T284" s="99"/>
      <c r="U284" s="285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>
        <f t="shared" si="40"/>
        <v>0</v>
      </c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</row>
    <row r="285" spans="1:46" ht="15">
      <c r="A285" s="19" t="s">
        <v>376</v>
      </c>
      <c r="B285" s="4" t="s">
        <v>377</v>
      </c>
      <c r="C285" s="4"/>
      <c r="D285" s="99"/>
      <c r="E285" s="99"/>
      <c r="F285" s="99"/>
      <c r="G285" s="99"/>
      <c r="H285" s="99"/>
      <c r="I285" s="99"/>
      <c r="J285" s="99"/>
      <c r="K285" s="285"/>
      <c r="L285" s="99"/>
      <c r="M285" s="99"/>
      <c r="N285" s="99"/>
      <c r="O285" s="99"/>
      <c r="P285" s="99"/>
      <c r="Q285" s="99"/>
      <c r="R285" s="99"/>
      <c r="S285" s="99"/>
      <c r="T285" s="99"/>
      <c r="U285" s="285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>
        <f t="shared" si="40"/>
        <v>0</v>
      </c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</row>
    <row r="286" spans="1:46" ht="15">
      <c r="A286" s="19" t="s">
        <v>378</v>
      </c>
      <c r="B286" s="4" t="s">
        <v>379</v>
      </c>
      <c r="C286" s="4"/>
      <c r="D286" s="99"/>
      <c r="E286" s="99"/>
      <c r="F286" s="99"/>
      <c r="G286" s="99"/>
      <c r="H286" s="99"/>
      <c r="I286" s="99"/>
      <c r="J286" s="99"/>
      <c r="K286" s="285"/>
      <c r="L286" s="99"/>
      <c r="M286" s="99"/>
      <c r="N286" s="99"/>
      <c r="O286" s="99"/>
      <c r="P286" s="99"/>
      <c r="Q286" s="99"/>
      <c r="R286" s="99"/>
      <c r="S286" s="99"/>
      <c r="T286" s="99"/>
      <c r="U286" s="285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>
        <f t="shared" si="40"/>
        <v>0</v>
      </c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</row>
    <row r="287" spans="1:46" ht="15">
      <c r="A287" s="19" t="s">
        <v>380</v>
      </c>
      <c r="B287" s="4" t="s">
        <v>381</v>
      </c>
      <c r="C287" s="4"/>
      <c r="D287" s="99"/>
      <c r="E287" s="99"/>
      <c r="F287" s="99"/>
      <c r="G287" s="99"/>
      <c r="H287" s="99"/>
      <c r="I287" s="99"/>
      <c r="J287" s="99"/>
      <c r="K287" s="285"/>
      <c r="L287" s="99"/>
      <c r="M287" s="99"/>
      <c r="N287" s="99"/>
      <c r="O287" s="99"/>
      <c r="P287" s="99"/>
      <c r="Q287" s="99"/>
      <c r="R287" s="99"/>
      <c r="S287" s="99"/>
      <c r="T287" s="99"/>
      <c r="U287" s="285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>
        <f t="shared" si="40"/>
        <v>0</v>
      </c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</row>
    <row r="288" spans="1:46" ht="15">
      <c r="A288" s="45" t="s">
        <v>575</v>
      </c>
      <c r="B288" s="46" t="s">
        <v>382</v>
      </c>
      <c r="C288" s="6"/>
      <c r="D288" s="99">
        <f aca="true" t="shared" si="43" ref="D288:AD288">SUM(D271+D281+D282+D283+D284+D286+D285+D287)</f>
        <v>0</v>
      </c>
      <c r="E288" s="99">
        <f t="shared" si="43"/>
        <v>0</v>
      </c>
      <c r="F288" s="99">
        <f t="shared" si="43"/>
        <v>3188399</v>
      </c>
      <c r="G288" s="99">
        <f t="shared" si="43"/>
        <v>0</v>
      </c>
      <c r="H288" s="99">
        <f t="shared" si="43"/>
        <v>0</v>
      </c>
      <c r="I288" s="99">
        <f t="shared" si="43"/>
        <v>0</v>
      </c>
      <c r="J288" s="99">
        <f t="shared" si="43"/>
        <v>0</v>
      </c>
      <c r="K288" s="285">
        <f t="shared" si="43"/>
        <v>0</v>
      </c>
      <c r="L288" s="99">
        <f t="shared" si="43"/>
        <v>0</v>
      </c>
      <c r="M288" s="99">
        <f t="shared" si="43"/>
        <v>0</v>
      </c>
      <c r="N288" s="99">
        <f t="shared" si="43"/>
        <v>0</v>
      </c>
      <c r="O288" s="99"/>
      <c r="P288" s="99">
        <f t="shared" si="43"/>
        <v>0</v>
      </c>
      <c r="Q288" s="99">
        <f t="shared" si="43"/>
        <v>0</v>
      </c>
      <c r="R288" s="99">
        <f t="shared" si="43"/>
        <v>0</v>
      </c>
      <c r="S288" s="99">
        <f t="shared" si="43"/>
        <v>0</v>
      </c>
      <c r="T288" s="99">
        <f t="shared" si="43"/>
        <v>0</v>
      </c>
      <c r="U288" s="285">
        <f t="shared" si="43"/>
        <v>0</v>
      </c>
      <c r="V288" s="99">
        <f t="shared" si="43"/>
        <v>0</v>
      </c>
      <c r="W288" s="99">
        <f t="shared" si="43"/>
        <v>0</v>
      </c>
      <c r="X288" s="99">
        <f t="shared" si="43"/>
        <v>0</v>
      </c>
      <c r="Y288" s="99">
        <f t="shared" si="43"/>
        <v>0</v>
      </c>
      <c r="Z288" s="99">
        <f t="shared" si="43"/>
        <v>0</v>
      </c>
      <c r="AA288" s="99">
        <f t="shared" si="43"/>
        <v>0</v>
      </c>
      <c r="AB288" s="99">
        <f t="shared" si="43"/>
        <v>0</v>
      </c>
      <c r="AC288" s="99">
        <f t="shared" si="43"/>
        <v>0</v>
      </c>
      <c r="AD288" s="99">
        <f t="shared" si="43"/>
        <v>0</v>
      </c>
      <c r="AE288" s="99"/>
      <c r="AF288" s="99"/>
      <c r="AG288" s="99"/>
      <c r="AH288" s="99"/>
      <c r="AI288" s="99"/>
      <c r="AJ288" s="99">
        <f t="shared" si="40"/>
        <v>3188399</v>
      </c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</row>
    <row r="289" spans="1:46" ht="15">
      <c r="A289" s="19" t="s">
        <v>383</v>
      </c>
      <c r="B289" s="4" t="s">
        <v>384</v>
      </c>
      <c r="C289" s="4"/>
      <c r="D289" s="99"/>
      <c r="E289" s="99"/>
      <c r="F289" s="99"/>
      <c r="G289" s="99"/>
      <c r="H289" s="99"/>
      <c r="I289" s="99"/>
      <c r="J289" s="99"/>
      <c r="K289" s="285"/>
      <c r="L289" s="99"/>
      <c r="M289" s="99"/>
      <c r="N289" s="99"/>
      <c r="O289" s="99"/>
      <c r="P289" s="99"/>
      <c r="Q289" s="99"/>
      <c r="R289" s="99"/>
      <c r="S289" s="99"/>
      <c r="T289" s="99"/>
      <c r="U289" s="285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>
        <f t="shared" si="40"/>
        <v>0</v>
      </c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</row>
    <row r="290" spans="1:46" ht="15">
      <c r="A290" s="10" t="s">
        <v>385</v>
      </c>
      <c r="B290" s="4" t="s">
        <v>386</v>
      </c>
      <c r="C290" s="4"/>
      <c r="D290" s="99"/>
      <c r="E290" s="99"/>
      <c r="F290" s="99"/>
      <c r="G290" s="99"/>
      <c r="H290" s="99"/>
      <c r="I290" s="99"/>
      <c r="J290" s="99"/>
      <c r="K290" s="285"/>
      <c r="L290" s="99"/>
      <c r="M290" s="99"/>
      <c r="N290" s="99"/>
      <c r="O290" s="99"/>
      <c r="P290" s="99"/>
      <c r="Q290" s="99"/>
      <c r="R290" s="99"/>
      <c r="S290" s="99"/>
      <c r="T290" s="99"/>
      <c r="U290" s="285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>
        <f t="shared" si="40"/>
        <v>0</v>
      </c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</row>
    <row r="291" spans="1:46" ht="15">
      <c r="A291" s="19" t="s">
        <v>579</v>
      </c>
      <c r="B291" s="4" t="s">
        <v>387</v>
      </c>
      <c r="C291" s="4"/>
      <c r="D291" s="99"/>
      <c r="E291" s="99"/>
      <c r="F291" s="99"/>
      <c r="G291" s="99"/>
      <c r="H291" s="99"/>
      <c r="I291" s="99"/>
      <c r="J291" s="99"/>
      <c r="K291" s="285"/>
      <c r="L291" s="99"/>
      <c r="M291" s="99"/>
      <c r="N291" s="99"/>
      <c r="O291" s="99"/>
      <c r="P291" s="99"/>
      <c r="Q291" s="99"/>
      <c r="R291" s="99"/>
      <c r="S291" s="99"/>
      <c r="T291" s="99"/>
      <c r="U291" s="285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>
        <f t="shared" si="40"/>
        <v>0</v>
      </c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</row>
    <row r="292" spans="1:46" ht="15">
      <c r="A292" s="17" t="s">
        <v>356</v>
      </c>
      <c r="B292" s="17" t="s">
        <v>387</v>
      </c>
      <c r="C292" s="4"/>
      <c r="D292" s="99"/>
      <c r="E292" s="99"/>
      <c r="F292" s="99"/>
      <c r="G292" s="99"/>
      <c r="H292" s="99"/>
      <c r="I292" s="99"/>
      <c r="J292" s="99"/>
      <c r="K292" s="285"/>
      <c r="L292" s="99"/>
      <c r="M292" s="99"/>
      <c r="N292" s="99"/>
      <c r="O292" s="99"/>
      <c r="P292" s="99"/>
      <c r="Q292" s="99"/>
      <c r="R292" s="99"/>
      <c r="S292" s="99"/>
      <c r="T292" s="99"/>
      <c r="U292" s="285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>
        <f t="shared" si="40"/>
        <v>0</v>
      </c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</row>
    <row r="293" spans="1:46" ht="15">
      <c r="A293" s="19" t="s">
        <v>580</v>
      </c>
      <c r="B293" s="4" t="s">
        <v>388</v>
      </c>
      <c r="C293" s="4"/>
      <c r="D293" s="99"/>
      <c r="E293" s="99"/>
      <c r="F293" s="99"/>
      <c r="G293" s="99"/>
      <c r="H293" s="99"/>
      <c r="I293" s="99"/>
      <c r="J293" s="99"/>
      <c r="K293" s="285"/>
      <c r="L293" s="99"/>
      <c r="M293" s="99"/>
      <c r="N293" s="99"/>
      <c r="O293" s="99"/>
      <c r="P293" s="99"/>
      <c r="Q293" s="99"/>
      <c r="R293" s="99"/>
      <c r="S293" s="99"/>
      <c r="T293" s="99"/>
      <c r="U293" s="285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>
        <f t="shared" si="40"/>
        <v>0</v>
      </c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</row>
    <row r="294" spans="1:46" ht="15">
      <c r="A294" s="17" t="s">
        <v>389</v>
      </c>
      <c r="B294" s="17" t="s">
        <v>388</v>
      </c>
      <c r="C294" s="4"/>
      <c r="D294" s="99"/>
      <c r="E294" s="99"/>
      <c r="F294" s="99"/>
      <c r="G294" s="99"/>
      <c r="H294" s="99"/>
      <c r="I294" s="99"/>
      <c r="J294" s="99"/>
      <c r="K294" s="285"/>
      <c r="L294" s="99"/>
      <c r="M294" s="99"/>
      <c r="N294" s="99"/>
      <c r="O294" s="99"/>
      <c r="P294" s="99"/>
      <c r="Q294" s="99"/>
      <c r="R294" s="99"/>
      <c r="S294" s="99"/>
      <c r="T294" s="99"/>
      <c r="U294" s="285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>
        <f t="shared" si="40"/>
        <v>0</v>
      </c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</row>
    <row r="295" spans="1:46" ht="15">
      <c r="A295" s="17" t="s">
        <v>390</v>
      </c>
      <c r="B295" s="17" t="s">
        <v>388</v>
      </c>
      <c r="C295" s="4"/>
      <c r="D295" s="99"/>
      <c r="E295" s="99"/>
      <c r="F295" s="99"/>
      <c r="G295" s="99"/>
      <c r="H295" s="99"/>
      <c r="I295" s="99"/>
      <c r="J295" s="99"/>
      <c r="K295" s="285"/>
      <c r="L295" s="99"/>
      <c r="M295" s="99"/>
      <c r="N295" s="99"/>
      <c r="O295" s="99"/>
      <c r="P295" s="99"/>
      <c r="Q295" s="99"/>
      <c r="R295" s="99"/>
      <c r="S295" s="99"/>
      <c r="T295" s="99"/>
      <c r="U295" s="285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>
        <f t="shared" si="40"/>
        <v>0</v>
      </c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</row>
    <row r="296" spans="1:46" ht="15">
      <c r="A296" s="17" t="s">
        <v>391</v>
      </c>
      <c r="B296" s="17" t="s">
        <v>388</v>
      </c>
      <c r="C296" s="4"/>
      <c r="D296" s="99"/>
      <c r="E296" s="99"/>
      <c r="F296" s="99"/>
      <c r="G296" s="99"/>
      <c r="H296" s="99"/>
      <c r="I296" s="99"/>
      <c r="J296" s="99"/>
      <c r="K296" s="285"/>
      <c r="L296" s="99"/>
      <c r="M296" s="99"/>
      <c r="N296" s="99"/>
      <c r="O296" s="99"/>
      <c r="P296" s="99"/>
      <c r="Q296" s="99"/>
      <c r="R296" s="99"/>
      <c r="S296" s="99"/>
      <c r="T296" s="99"/>
      <c r="U296" s="285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>
        <f t="shared" si="40"/>
        <v>0</v>
      </c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</row>
    <row r="297" spans="1:46" ht="15">
      <c r="A297" s="17" t="s">
        <v>356</v>
      </c>
      <c r="B297" s="17" t="s">
        <v>388</v>
      </c>
      <c r="C297" s="4"/>
      <c r="D297" s="99"/>
      <c r="E297" s="99"/>
      <c r="F297" s="99"/>
      <c r="G297" s="99"/>
      <c r="H297" s="99"/>
      <c r="I297" s="99"/>
      <c r="J297" s="99"/>
      <c r="K297" s="285"/>
      <c r="L297" s="99"/>
      <c r="M297" s="99"/>
      <c r="N297" s="99"/>
      <c r="O297" s="99"/>
      <c r="P297" s="99"/>
      <c r="Q297" s="99"/>
      <c r="R297" s="99"/>
      <c r="S297" s="99"/>
      <c r="T297" s="99"/>
      <c r="U297" s="285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>
        <f t="shared" si="40"/>
        <v>0</v>
      </c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</row>
    <row r="298" spans="1:46" ht="15">
      <c r="A298" s="45" t="s">
        <v>581</v>
      </c>
      <c r="B298" s="46" t="s">
        <v>392</v>
      </c>
      <c r="C298" s="6"/>
      <c r="D298" s="99">
        <f>SUM(D289+D290+D291+D293)</f>
        <v>0</v>
      </c>
      <c r="E298" s="99">
        <f aca="true" t="shared" si="44" ref="E298:AD298">SUM(E289+E290+E291+E293)</f>
        <v>0</v>
      </c>
      <c r="F298" s="99">
        <f t="shared" si="44"/>
        <v>0</v>
      </c>
      <c r="G298" s="99">
        <f t="shared" si="44"/>
        <v>0</v>
      </c>
      <c r="H298" s="99">
        <f t="shared" si="44"/>
        <v>0</v>
      </c>
      <c r="I298" s="99">
        <f t="shared" si="44"/>
        <v>0</v>
      </c>
      <c r="J298" s="99">
        <f t="shared" si="44"/>
        <v>0</v>
      </c>
      <c r="K298" s="285">
        <f t="shared" si="44"/>
        <v>0</v>
      </c>
      <c r="L298" s="99">
        <f t="shared" si="44"/>
        <v>0</v>
      </c>
      <c r="M298" s="99">
        <f t="shared" si="44"/>
        <v>0</v>
      </c>
      <c r="N298" s="99">
        <f t="shared" si="44"/>
        <v>0</v>
      </c>
      <c r="O298" s="99"/>
      <c r="P298" s="99">
        <f t="shared" si="44"/>
        <v>0</v>
      </c>
      <c r="Q298" s="99">
        <f t="shared" si="44"/>
        <v>0</v>
      </c>
      <c r="R298" s="99">
        <f t="shared" si="44"/>
        <v>0</v>
      </c>
      <c r="S298" s="99">
        <f t="shared" si="44"/>
        <v>0</v>
      </c>
      <c r="T298" s="99">
        <f t="shared" si="44"/>
        <v>0</v>
      </c>
      <c r="U298" s="285">
        <f t="shared" si="44"/>
        <v>0</v>
      </c>
      <c r="V298" s="99">
        <f t="shared" si="44"/>
        <v>0</v>
      </c>
      <c r="W298" s="99">
        <f t="shared" si="44"/>
        <v>0</v>
      </c>
      <c r="X298" s="99">
        <f t="shared" si="44"/>
        <v>0</v>
      </c>
      <c r="Y298" s="99">
        <f t="shared" si="44"/>
        <v>0</v>
      </c>
      <c r="Z298" s="99">
        <f t="shared" si="44"/>
        <v>0</v>
      </c>
      <c r="AA298" s="99">
        <f t="shared" si="44"/>
        <v>0</v>
      </c>
      <c r="AB298" s="99">
        <f t="shared" si="44"/>
        <v>0</v>
      </c>
      <c r="AC298" s="99">
        <f t="shared" si="44"/>
        <v>0</v>
      </c>
      <c r="AD298" s="99">
        <f t="shared" si="44"/>
        <v>0</v>
      </c>
      <c r="AE298" s="99"/>
      <c r="AF298" s="99"/>
      <c r="AG298" s="99"/>
      <c r="AH298" s="99"/>
      <c r="AI298" s="99"/>
      <c r="AJ298" s="99">
        <f t="shared" si="40"/>
        <v>0</v>
      </c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</row>
    <row r="299" spans="1:46" ht="15">
      <c r="A299" s="162" t="s">
        <v>393</v>
      </c>
      <c r="B299" s="46" t="s">
        <v>394</v>
      </c>
      <c r="C299" s="4"/>
      <c r="D299" s="99"/>
      <c r="E299" s="99"/>
      <c r="F299" s="99"/>
      <c r="G299" s="99"/>
      <c r="H299" s="99"/>
      <c r="I299" s="99"/>
      <c r="J299" s="99"/>
      <c r="K299" s="285"/>
      <c r="L299" s="99"/>
      <c r="M299" s="99"/>
      <c r="N299" s="99"/>
      <c r="O299" s="99"/>
      <c r="P299" s="99"/>
      <c r="Q299" s="99"/>
      <c r="R299" s="99"/>
      <c r="S299" s="99"/>
      <c r="T299" s="99"/>
      <c r="U299" s="285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>
        <f t="shared" si="40"/>
        <v>0</v>
      </c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</row>
    <row r="300" spans="1:46" ht="15.75">
      <c r="A300" s="153" t="s">
        <v>771</v>
      </c>
      <c r="B300" s="40" t="s">
        <v>395</v>
      </c>
      <c r="C300" s="6"/>
      <c r="D300" s="99">
        <f>SUM(D288+D298+D299)</f>
        <v>0</v>
      </c>
      <c r="E300" s="99">
        <f aca="true" t="shared" si="45" ref="E300:K300">SUM(E288+E298+E299)</f>
        <v>0</v>
      </c>
      <c r="F300" s="99">
        <f t="shared" si="45"/>
        <v>3188399</v>
      </c>
      <c r="G300" s="99">
        <f t="shared" si="45"/>
        <v>0</v>
      </c>
      <c r="H300" s="99">
        <f t="shared" si="45"/>
        <v>0</v>
      </c>
      <c r="I300" s="99">
        <f t="shared" si="45"/>
        <v>0</v>
      </c>
      <c r="J300" s="99">
        <f t="shared" si="45"/>
        <v>0</v>
      </c>
      <c r="K300" s="285">
        <f t="shared" si="45"/>
        <v>0</v>
      </c>
      <c r="L300" s="99">
        <f aca="true" t="shared" si="46" ref="L300:AD300">SUM(L288+L298+L299)</f>
        <v>0</v>
      </c>
      <c r="M300" s="99">
        <f t="shared" si="46"/>
        <v>0</v>
      </c>
      <c r="N300" s="99">
        <f t="shared" si="46"/>
        <v>0</v>
      </c>
      <c r="O300" s="99"/>
      <c r="P300" s="99">
        <f t="shared" si="46"/>
        <v>0</v>
      </c>
      <c r="Q300" s="99">
        <f t="shared" si="46"/>
        <v>0</v>
      </c>
      <c r="R300" s="99">
        <f t="shared" si="46"/>
        <v>0</v>
      </c>
      <c r="S300" s="99">
        <f t="shared" si="46"/>
        <v>0</v>
      </c>
      <c r="T300" s="99">
        <f t="shared" si="46"/>
        <v>0</v>
      </c>
      <c r="U300" s="285">
        <f t="shared" si="46"/>
        <v>0</v>
      </c>
      <c r="V300" s="99">
        <f t="shared" si="46"/>
        <v>0</v>
      </c>
      <c r="W300" s="99">
        <f t="shared" si="46"/>
        <v>0</v>
      </c>
      <c r="X300" s="99">
        <f t="shared" si="46"/>
        <v>0</v>
      </c>
      <c r="Y300" s="99">
        <f t="shared" si="46"/>
        <v>0</v>
      </c>
      <c r="Z300" s="99">
        <f t="shared" si="46"/>
        <v>0</v>
      </c>
      <c r="AA300" s="99">
        <f t="shared" si="46"/>
        <v>0</v>
      </c>
      <c r="AB300" s="99">
        <f t="shared" si="46"/>
        <v>0</v>
      </c>
      <c r="AC300" s="99">
        <f t="shared" si="46"/>
        <v>0</v>
      </c>
      <c r="AD300" s="99">
        <f t="shared" si="46"/>
        <v>0</v>
      </c>
      <c r="AE300" s="99"/>
      <c r="AF300" s="99"/>
      <c r="AG300" s="99"/>
      <c r="AH300" s="99"/>
      <c r="AI300" s="99"/>
      <c r="AJ300" s="99">
        <f t="shared" si="40"/>
        <v>3188399</v>
      </c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</row>
    <row r="301" spans="1:46" ht="15.75">
      <c r="A301" s="154" t="s">
        <v>653</v>
      </c>
      <c r="B301" s="44"/>
      <c r="C301" s="99"/>
      <c r="D301" s="99">
        <f aca="true" t="shared" si="47" ref="D301:AI301">SUM(D263+D300)</f>
        <v>48799644</v>
      </c>
      <c r="E301" s="99">
        <f t="shared" si="47"/>
        <v>670730</v>
      </c>
      <c r="F301" s="99">
        <f t="shared" si="47"/>
        <v>3343755</v>
      </c>
      <c r="G301" s="99">
        <f t="shared" si="47"/>
        <v>300000</v>
      </c>
      <c r="H301" s="99">
        <f t="shared" si="47"/>
        <v>0</v>
      </c>
      <c r="I301" s="99">
        <f t="shared" si="47"/>
        <v>5192131</v>
      </c>
      <c r="J301" s="99">
        <f t="shared" si="47"/>
        <v>853838</v>
      </c>
      <c r="K301" s="285">
        <f t="shared" si="47"/>
        <v>525495</v>
      </c>
      <c r="L301" s="99">
        <f t="shared" si="47"/>
        <v>4572843</v>
      </c>
      <c r="M301" s="99">
        <f t="shared" si="47"/>
        <v>25286072</v>
      </c>
      <c r="N301" s="99">
        <f t="shared" si="47"/>
        <v>316097</v>
      </c>
      <c r="O301" s="99"/>
      <c r="P301" s="99">
        <f t="shared" si="47"/>
        <v>7668431</v>
      </c>
      <c r="Q301" s="99">
        <f t="shared" si="47"/>
        <v>22773456</v>
      </c>
      <c r="R301" s="99">
        <f t="shared" si="47"/>
        <v>4248215</v>
      </c>
      <c r="S301" s="99">
        <f t="shared" si="47"/>
        <v>9695229</v>
      </c>
      <c r="T301" s="99">
        <f t="shared" si="47"/>
        <v>2154774</v>
      </c>
      <c r="U301" s="285">
        <f t="shared" si="47"/>
        <v>1341936</v>
      </c>
      <c r="V301" s="99">
        <f t="shared" si="47"/>
        <v>0</v>
      </c>
      <c r="W301" s="99">
        <f t="shared" si="47"/>
        <v>23200</v>
      </c>
      <c r="X301" s="99">
        <f t="shared" si="47"/>
        <v>0</v>
      </c>
      <c r="Y301" s="99">
        <f t="shared" si="47"/>
        <v>0</v>
      </c>
      <c r="Z301" s="99">
        <f t="shared" si="47"/>
        <v>0</v>
      </c>
      <c r="AA301" s="99">
        <f t="shared" si="47"/>
        <v>318708</v>
      </c>
      <c r="AB301" s="99">
        <f t="shared" si="47"/>
        <v>0</v>
      </c>
      <c r="AC301" s="99">
        <f t="shared" si="47"/>
        <v>6427103</v>
      </c>
      <c r="AD301" s="99">
        <f t="shared" si="47"/>
        <v>1348161</v>
      </c>
      <c r="AE301" s="99">
        <f t="shared" si="47"/>
        <v>0</v>
      </c>
      <c r="AF301" s="99">
        <f t="shared" si="47"/>
        <v>0</v>
      </c>
      <c r="AG301" s="99">
        <f t="shared" si="47"/>
        <v>0</v>
      </c>
      <c r="AH301" s="99">
        <f t="shared" si="47"/>
        <v>0</v>
      </c>
      <c r="AI301" s="99">
        <f t="shared" si="47"/>
        <v>0</v>
      </c>
      <c r="AJ301" s="99">
        <f t="shared" si="40"/>
        <v>145859818</v>
      </c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</row>
    <row r="302" spans="1:46" ht="1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286"/>
      <c r="L302" s="98"/>
      <c r="M302" s="98"/>
      <c r="N302" s="98"/>
      <c r="O302" s="98"/>
      <c r="P302" s="98"/>
      <c r="Q302" s="98"/>
      <c r="R302" s="98"/>
      <c r="S302" s="98"/>
      <c r="T302" s="98"/>
      <c r="U302" s="286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</row>
    <row r="303" spans="1:46" ht="1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286"/>
      <c r="L303" s="98"/>
      <c r="M303" s="98"/>
      <c r="N303" s="98"/>
      <c r="O303" s="98"/>
      <c r="P303" s="98"/>
      <c r="Q303" s="98"/>
      <c r="R303" s="98"/>
      <c r="S303" s="98"/>
      <c r="T303" s="98"/>
      <c r="U303" s="286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</row>
    <row r="304" spans="1:46" ht="1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286"/>
      <c r="L304" s="98"/>
      <c r="M304" s="98"/>
      <c r="N304" s="98"/>
      <c r="O304" s="98"/>
      <c r="P304" s="98"/>
      <c r="Q304" s="98"/>
      <c r="R304" s="98"/>
      <c r="S304" s="98"/>
      <c r="T304" s="98"/>
      <c r="U304" s="286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</row>
    <row r="305" spans="1:46" ht="1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286"/>
      <c r="L305" s="98"/>
      <c r="M305" s="98"/>
      <c r="N305" s="98"/>
      <c r="O305" s="98"/>
      <c r="P305" s="98"/>
      <c r="Q305" s="98"/>
      <c r="R305" s="98"/>
      <c r="S305" s="98"/>
      <c r="T305" s="98"/>
      <c r="U305" s="286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</row>
    <row r="306" spans="1:46" ht="1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286"/>
      <c r="L306" s="98"/>
      <c r="M306" s="98"/>
      <c r="N306" s="98"/>
      <c r="O306" s="98"/>
      <c r="P306" s="98"/>
      <c r="Q306" s="98"/>
      <c r="R306" s="98"/>
      <c r="S306" s="98"/>
      <c r="T306" s="98"/>
      <c r="U306" s="286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</row>
    <row r="307" spans="1:46" ht="1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286"/>
      <c r="L307" s="98"/>
      <c r="M307" s="98"/>
      <c r="N307" s="98"/>
      <c r="O307" s="98"/>
      <c r="P307" s="98"/>
      <c r="Q307" s="98"/>
      <c r="R307" s="98"/>
      <c r="S307" s="98"/>
      <c r="T307" s="98"/>
      <c r="U307" s="286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</row>
    <row r="308" spans="1:46" ht="1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286"/>
      <c r="L308" s="98"/>
      <c r="M308" s="98"/>
      <c r="N308" s="98"/>
      <c r="O308" s="98"/>
      <c r="P308" s="98"/>
      <c r="Q308" s="98"/>
      <c r="R308" s="98"/>
      <c r="S308" s="98"/>
      <c r="T308" s="98"/>
      <c r="U308" s="286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</row>
    <row r="309" spans="1:46" ht="1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286"/>
      <c r="L309" s="98"/>
      <c r="M309" s="98"/>
      <c r="N309" s="98"/>
      <c r="O309" s="98"/>
      <c r="P309" s="98"/>
      <c r="Q309" s="98"/>
      <c r="R309" s="98"/>
      <c r="S309" s="98"/>
      <c r="T309" s="98"/>
      <c r="U309" s="286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</row>
    <row r="310" spans="1:46" ht="1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286"/>
      <c r="L310" s="98"/>
      <c r="M310" s="98"/>
      <c r="N310" s="98"/>
      <c r="O310" s="98"/>
      <c r="P310" s="98"/>
      <c r="Q310" s="98"/>
      <c r="R310" s="98"/>
      <c r="S310" s="98"/>
      <c r="T310" s="98"/>
      <c r="U310" s="286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</row>
    <row r="311" spans="1:46" ht="1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286"/>
      <c r="L311" s="98"/>
      <c r="M311" s="98"/>
      <c r="N311" s="98"/>
      <c r="O311" s="98"/>
      <c r="P311" s="98"/>
      <c r="Q311" s="98"/>
      <c r="R311" s="98"/>
      <c r="S311" s="98"/>
      <c r="T311" s="98"/>
      <c r="U311" s="286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</row>
    <row r="312" spans="1:46" ht="1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286"/>
      <c r="L312" s="98"/>
      <c r="M312" s="98"/>
      <c r="N312" s="98"/>
      <c r="O312" s="98"/>
      <c r="P312" s="98"/>
      <c r="Q312" s="98"/>
      <c r="R312" s="98"/>
      <c r="S312" s="98"/>
      <c r="T312" s="98"/>
      <c r="U312" s="286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</row>
    <row r="313" spans="1:46" ht="1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286"/>
      <c r="L313" s="98"/>
      <c r="M313" s="98"/>
      <c r="N313" s="98"/>
      <c r="O313" s="98"/>
      <c r="P313" s="98"/>
      <c r="Q313" s="98"/>
      <c r="R313" s="98"/>
      <c r="S313" s="98"/>
      <c r="T313" s="98"/>
      <c r="U313" s="286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</row>
    <row r="314" spans="1:46" ht="1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286"/>
      <c r="L314" s="98"/>
      <c r="M314" s="98"/>
      <c r="N314" s="98"/>
      <c r="O314" s="98"/>
      <c r="P314" s="98"/>
      <c r="Q314" s="98"/>
      <c r="R314" s="98"/>
      <c r="S314" s="98"/>
      <c r="T314" s="98"/>
      <c r="U314" s="286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7.140625" style="0" customWidth="1"/>
    <col min="2" max="2" width="14.7109375" style="0" customWidth="1"/>
  </cols>
  <sheetData>
    <row r="1" spans="1:2" ht="27.75" customHeight="1">
      <c r="A1" s="302" t="s">
        <v>1016</v>
      </c>
      <c r="B1" s="302"/>
    </row>
    <row r="2" spans="1:2" ht="33.75" customHeight="1">
      <c r="A2" s="66" t="s">
        <v>1054</v>
      </c>
      <c r="B2" s="66"/>
    </row>
    <row r="4" ht="15">
      <c r="A4" t="s">
        <v>1050</v>
      </c>
    </row>
    <row r="5" spans="1:3" ht="15.75">
      <c r="A5" s="163" t="s">
        <v>129</v>
      </c>
      <c r="B5" s="165" t="s">
        <v>802</v>
      </c>
      <c r="C5" s="98"/>
    </row>
    <row r="6" spans="1:3" ht="15">
      <c r="A6" s="166" t="s">
        <v>803</v>
      </c>
      <c r="B6" s="168">
        <v>188739830</v>
      </c>
      <c r="C6" s="98"/>
    </row>
    <row r="7" spans="1:3" ht="15">
      <c r="A7" s="166" t="s">
        <v>804</v>
      </c>
      <c r="B7" s="168">
        <v>143190815</v>
      </c>
      <c r="C7" s="98"/>
    </row>
    <row r="8" spans="1:3" ht="15">
      <c r="A8" s="169" t="s">
        <v>805</v>
      </c>
      <c r="B8" s="168">
        <f>SUM(B6-B7)</f>
        <v>45549015</v>
      </c>
      <c r="C8" s="98"/>
    </row>
    <row r="9" spans="1:3" ht="15">
      <c r="A9" s="166" t="s">
        <v>806</v>
      </c>
      <c r="B9" s="168">
        <v>170858277</v>
      </c>
      <c r="C9" s="98"/>
    </row>
    <row r="10" spans="1:3" ht="15">
      <c r="A10" s="166" t="s">
        <v>807</v>
      </c>
      <c r="B10" s="168">
        <v>3188399</v>
      </c>
      <c r="C10" s="98"/>
    </row>
    <row r="11" spans="1:3" ht="15">
      <c r="A11" s="169" t="s">
        <v>808</v>
      </c>
      <c r="B11" s="168">
        <f>SUM(B9-B10)</f>
        <v>167669878</v>
      </c>
      <c r="C11" s="98"/>
    </row>
    <row r="12" spans="1:3" ht="15">
      <c r="A12" s="171" t="s">
        <v>809</v>
      </c>
      <c r="B12" s="173">
        <f>SUM(B8+B11)</f>
        <v>213218893</v>
      </c>
      <c r="C12" s="98"/>
    </row>
    <row r="13" spans="1:3" ht="15">
      <c r="A13" s="166" t="s">
        <v>810</v>
      </c>
      <c r="B13" s="168">
        <v>0</v>
      </c>
      <c r="C13" s="98"/>
    </row>
    <row r="14" spans="1:3" ht="15">
      <c r="A14" s="166" t="s">
        <v>811</v>
      </c>
      <c r="B14" s="168">
        <v>0</v>
      </c>
      <c r="C14" s="98"/>
    </row>
    <row r="15" spans="1:3" ht="25.5">
      <c r="A15" s="169" t="s">
        <v>812</v>
      </c>
      <c r="B15" s="168">
        <v>0</v>
      </c>
      <c r="C15" s="98"/>
    </row>
    <row r="16" spans="1:3" ht="15">
      <c r="A16" s="166" t="s">
        <v>813</v>
      </c>
      <c r="B16" s="168">
        <v>0</v>
      </c>
      <c r="C16" s="98"/>
    </row>
    <row r="17" spans="1:3" ht="15">
      <c r="A17" s="166" t="s">
        <v>814</v>
      </c>
      <c r="B17" s="168">
        <v>0</v>
      </c>
      <c r="C17" s="98"/>
    </row>
    <row r="18" spans="1:3" ht="25.5">
      <c r="A18" s="169" t="s">
        <v>815</v>
      </c>
      <c r="B18" s="168">
        <v>0</v>
      </c>
      <c r="C18" s="98"/>
    </row>
    <row r="19" spans="1:3" ht="15">
      <c r="A19" s="174" t="s">
        <v>816</v>
      </c>
      <c r="B19" s="175">
        <v>0</v>
      </c>
      <c r="C19" s="98"/>
    </row>
    <row r="20" spans="1:3" ht="15">
      <c r="A20" s="169" t="s">
        <v>817</v>
      </c>
      <c r="B20" s="168">
        <f>SUM(B12+B19)</f>
        <v>213218893</v>
      </c>
      <c r="C20" s="98"/>
    </row>
    <row r="21" spans="1:3" ht="25.5">
      <c r="A21" s="171" t="s">
        <v>818</v>
      </c>
      <c r="B21" s="173">
        <v>0</v>
      </c>
      <c r="C21" s="98"/>
    </row>
    <row r="22" spans="1:3" ht="15">
      <c r="A22" s="171" t="s">
        <v>819</v>
      </c>
      <c r="B22" s="173">
        <f>SUM(B20+B21)</f>
        <v>213218893</v>
      </c>
      <c r="C22" s="98"/>
    </row>
    <row r="23" spans="1:3" ht="25.5">
      <c r="A23" s="174" t="s">
        <v>820</v>
      </c>
      <c r="B23" s="175">
        <v>0</v>
      </c>
      <c r="C23" s="98"/>
    </row>
    <row r="24" spans="1:3" ht="25.5">
      <c r="A24" s="174" t="s">
        <v>821</v>
      </c>
      <c r="B24" s="175">
        <v>0</v>
      </c>
      <c r="C24" s="98"/>
    </row>
    <row r="25" spans="1:3" ht="27" customHeight="1">
      <c r="A25" s="176" t="s">
        <v>822</v>
      </c>
      <c r="B25" s="177">
        <v>0</v>
      </c>
      <c r="C25" s="98"/>
    </row>
    <row r="26" spans="1:3" ht="15">
      <c r="A26" s="98"/>
      <c r="B26" s="98"/>
      <c r="C26" s="98"/>
    </row>
    <row r="27" spans="1:3" ht="15">
      <c r="A27" s="98"/>
      <c r="B27" s="98"/>
      <c r="C27" s="98"/>
    </row>
    <row r="28" spans="1:3" ht="15">
      <c r="A28" s="98"/>
      <c r="B28" s="98"/>
      <c r="C28" s="98"/>
    </row>
    <row r="29" spans="1:3" ht="15">
      <c r="A29" s="98"/>
      <c r="B29" s="98"/>
      <c r="C29" s="98"/>
    </row>
    <row r="30" spans="1:3" ht="15">
      <c r="A30" s="98"/>
      <c r="B30" s="98"/>
      <c r="C30" s="98"/>
    </row>
    <row r="31" spans="1:3" ht="15">
      <c r="A31" s="98"/>
      <c r="B31" s="98"/>
      <c r="C31" s="98"/>
    </row>
    <row r="32" spans="1:3" ht="15">
      <c r="A32" s="98"/>
      <c r="B32" s="98"/>
      <c r="C32" s="98"/>
    </row>
    <row r="33" spans="1:3" ht="15">
      <c r="A33" s="98"/>
      <c r="B33" s="98"/>
      <c r="C33" s="98"/>
    </row>
    <row r="34" spans="1:3" ht="15">
      <c r="A34" s="98"/>
      <c r="B34" s="98"/>
      <c r="C34" s="98"/>
    </row>
    <row r="35" spans="1:3" ht="15">
      <c r="A35" s="98"/>
      <c r="B35" s="98"/>
      <c r="C35" s="98"/>
    </row>
    <row r="36" spans="1:3" ht="15">
      <c r="A36" s="98"/>
      <c r="B36" s="98"/>
      <c r="C36" s="98"/>
    </row>
    <row r="37" spans="1:3" ht="15">
      <c r="A37" s="98"/>
      <c r="B37" s="98"/>
      <c r="C37" s="98"/>
    </row>
    <row r="38" spans="1:3" ht="15">
      <c r="A38" s="98"/>
      <c r="B38" s="98"/>
      <c r="C38" s="98"/>
    </row>
    <row r="39" spans="1:3" ht="15">
      <c r="A39" s="98"/>
      <c r="B39" s="98"/>
      <c r="C39" s="98"/>
    </row>
    <row r="40" spans="1:3" ht="15">
      <c r="A40" s="98"/>
      <c r="B40" s="98"/>
      <c r="C40" s="98"/>
    </row>
    <row r="41" spans="1:3" ht="15">
      <c r="A41" s="98"/>
      <c r="B41" s="98"/>
      <c r="C41" s="98"/>
    </row>
    <row r="42" spans="1:3" ht="15">
      <c r="A42" s="98"/>
      <c r="B42" s="98"/>
      <c r="C42" s="98"/>
    </row>
    <row r="43" spans="1:3" ht="15">
      <c r="A43" s="98"/>
      <c r="B43" s="98"/>
      <c r="C43" s="98"/>
    </row>
    <row r="44" spans="1:3" ht="15">
      <c r="A44" s="98"/>
      <c r="B44" s="98"/>
      <c r="C44" s="98"/>
    </row>
    <row r="45" spans="1:3" ht="15">
      <c r="A45" s="98"/>
      <c r="B45" s="98"/>
      <c r="C45" s="98"/>
    </row>
    <row r="46" spans="1:3" ht="15">
      <c r="A46" s="98"/>
      <c r="B46" s="98"/>
      <c r="C46" s="98"/>
    </row>
    <row r="47" spans="1:3" ht="15">
      <c r="A47" s="98"/>
      <c r="B47" s="98"/>
      <c r="C47" s="98"/>
    </row>
    <row r="48" spans="1:3" ht="15">
      <c r="A48" s="98"/>
      <c r="B48" s="98"/>
      <c r="C48" s="98"/>
    </row>
    <row r="49" spans="1:3" ht="15">
      <c r="A49" s="98"/>
      <c r="B49" s="98"/>
      <c r="C49" s="98"/>
    </row>
    <row r="50" spans="1:3" ht="15">
      <c r="A50" s="98"/>
      <c r="B50" s="98"/>
      <c r="C50" s="98"/>
    </row>
    <row r="51" spans="1:3" ht="15">
      <c r="A51" s="98"/>
      <c r="B51" s="98"/>
      <c r="C51" s="98"/>
    </row>
    <row r="52" spans="1:3" ht="15">
      <c r="A52" s="98"/>
      <c r="B52" s="98"/>
      <c r="C52" s="98"/>
    </row>
    <row r="53" spans="1:3" ht="15">
      <c r="A53" s="98"/>
      <c r="B53" s="98"/>
      <c r="C53" s="98"/>
    </row>
    <row r="54" spans="1:3" ht="15">
      <c r="A54" s="98"/>
      <c r="B54" s="98"/>
      <c r="C54" s="98"/>
    </row>
    <row r="55" spans="1:3" ht="15">
      <c r="A55" s="98"/>
      <c r="B55" s="98"/>
      <c r="C55" s="98"/>
    </row>
    <row r="56" spans="1:3" ht="15">
      <c r="A56" s="98"/>
      <c r="B56" s="98"/>
      <c r="C56" s="98"/>
    </row>
    <row r="57" spans="1:3" ht="15">
      <c r="A57" s="98"/>
      <c r="B57" s="98"/>
      <c r="C57" s="98"/>
    </row>
    <row r="58" spans="1:3" ht="15">
      <c r="A58" s="98"/>
      <c r="B58" s="98"/>
      <c r="C58" s="98"/>
    </row>
    <row r="59" spans="1:3" ht="15">
      <c r="A59" s="98"/>
      <c r="B59" s="98"/>
      <c r="C59" s="98"/>
    </row>
    <row r="60" spans="1:3" ht="15">
      <c r="A60" s="98"/>
      <c r="B60" s="98"/>
      <c r="C60" s="98"/>
    </row>
    <row r="61" spans="1:3" ht="15">
      <c r="A61" s="98"/>
      <c r="B61" s="98"/>
      <c r="C61" s="98"/>
    </row>
    <row r="62" spans="1:3" ht="15">
      <c r="A62" s="98"/>
      <c r="B62" s="98"/>
      <c r="C62" s="98"/>
    </row>
    <row r="63" spans="1:3" ht="15">
      <c r="A63" s="98"/>
      <c r="B63" s="98"/>
      <c r="C63" s="98"/>
    </row>
    <row r="64" spans="1:3" ht="15">
      <c r="A64" s="98"/>
      <c r="B64" s="98"/>
      <c r="C64" s="98"/>
    </row>
    <row r="65" spans="1:3" ht="15">
      <c r="A65" s="98"/>
      <c r="B65" s="98"/>
      <c r="C65" s="98"/>
    </row>
    <row r="66" spans="1:3" ht="15">
      <c r="A66" s="98"/>
      <c r="B66" s="98"/>
      <c r="C66" s="98"/>
    </row>
    <row r="67" spans="1:3" ht="15">
      <c r="A67" s="98"/>
      <c r="B67" s="98"/>
      <c r="C67" s="98"/>
    </row>
    <row r="68" spans="1:3" ht="15">
      <c r="A68" s="98"/>
      <c r="B68" s="98"/>
      <c r="C68" s="98"/>
    </row>
    <row r="69" spans="1:3" ht="15">
      <c r="A69" s="98"/>
      <c r="B69" s="98"/>
      <c r="C69" s="98"/>
    </row>
    <row r="70" spans="1:3" ht="15">
      <c r="A70" s="98"/>
      <c r="B70" s="98"/>
      <c r="C70" s="98"/>
    </row>
    <row r="71" spans="1:3" ht="15">
      <c r="A71" s="98"/>
      <c r="B71" s="98"/>
      <c r="C71" s="98"/>
    </row>
    <row r="72" spans="1:3" ht="15">
      <c r="A72" s="98"/>
      <c r="B72" s="98"/>
      <c r="C72" s="98"/>
    </row>
    <row r="73" spans="1:3" ht="15">
      <c r="A73" s="98"/>
      <c r="B73" s="98"/>
      <c r="C73" s="98"/>
    </row>
    <row r="74" spans="1:3" ht="15">
      <c r="A74" s="98"/>
      <c r="B74" s="98"/>
      <c r="C74" s="98"/>
    </row>
    <row r="75" spans="1:3" ht="15">
      <c r="A75" s="98"/>
      <c r="B75" s="98"/>
      <c r="C75" s="98"/>
    </row>
    <row r="76" spans="1:3" ht="15">
      <c r="A76" s="98"/>
      <c r="B76" s="98"/>
      <c r="C76" s="98"/>
    </row>
    <row r="77" spans="1:3" ht="15">
      <c r="A77" s="98"/>
      <c r="B77" s="98"/>
      <c r="C77" s="98"/>
    </row>
    <row r="78" spans="1:3" ht="15">
      <c r="A78" s="98"/>
      <c r="B78" s="98"/>
      <c r="C78" s="98"/>
    </row>
    <row r="79" spans="1:3" ht="15">
      <c r="A79" s="98"/>
      <c r="B79" s="98"/>
      <c r="C79" s="98"/>
    </row>
    <row r="80" spans="1:3" ht="15">
      <c r="A80" s="98"/>
      <c r="B80" s="98"/>
      <c r="C80" s="98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8515625" style="0" bestFit="1" customWidth="1"/>
    <col min="2" max="2" width="13.421875" style="0" bestFit="1" customWidth="1"/>
    <col min="3" max="3" width="14.421875" style="0" customWidth="1"/>
    <col min="4" max="4" width="14.28125" style="0" customWidth="1"/>
  </cols>
  <sheetData>
    <row r="1" spans="1:4" ht="21" customHeight="1">
      <c r="A1" s="302" t="s">
        <v>1016</v>
      </c>
      <c r="B1" s="298"/>
      <c r="C1" s="298"/>
      <c r="D1" s="298"/>
    </row>
    <row r="2" spans="1:4" ht="21" customHeight="1">
      <c r="A2" s="292" t="s">
        <v>1058</v>
      </c>
      <c r="B2" s="298"/>
      <c r="C2" s="298"/>
      <c r="D2" s="298"/>
    </row>
    <row r="3" spans="1:4" ht="18">
      <c r="A3" s="66" t="s">
        <v>1025</v>
      </c>
      <c r="B3" s="123"/>
      <c r="C3" s="123"/>
      <c r="D3" s="123"/>
    </row>
    <row r="4" spans="1:4" ht="15">
      <c r="A4" s="98" t="s">
        <v>823</v>
      </c>
      <c r="B4" s="98"/>
      <c r="C4" s="98"/>
      <c r="D4" s="98"/>
    </row>
    <row r="5" spans="1:4" ht="38.25">
      <c r="A5" s="113" t="s">
        <v>129</v>
      </c>
      <c r="B5" s="178" t="s">
        <v>1051</v>
      </c>
      <c r="C5" s="178" t="s">
        <v>824</v>
      </c>
      <c r="D5" s="178" t="s">
        <v>1052</v>
      </c>
    </row>
    <row r="6" spans="1:4" ht="15">
      <c r="A6" s="166" t="s">
        <v>825</v>
      </c>
      <c r="B6" s="167">
        <v>51117000</v>
      </c>
      <c r="C6" s="167"/>
      <c r="D6" s="167">
        <v>50063831</v>
      </c>
    </row>
    <row r="7" spans="1:4" ht="30">
      <c r="A7" s="166" t="s">
        <v>826</v>
      </c>
      <c r="B7" s="167">
        <v>26703000</v>
      </c>
      <c r="C7" s="167"/>
      <c r="D7" s="167">
        <v>26957809</v>
      </c>
    </row>
    <row r="8" spans="1:4" ht="15">
      <c r="A8" s="166" t="s">
        <v>827</v>
      </c>
      <c r="B8" s="167">
        <v>14512000</v>
      </c>
      <c r="C8" s="167"/>
      <c r="D8" s="167">
        <v>12317170</v>
      </c>
    </row>
    <row r="9" spans="1:4" ht="25.5">
      <c r="A9" s="169" t="s">
        <v>828</v>
      </c>
      <c r="B9" s="170">
        <f>SUM(B6:B8)</f>
        <v>92332000</v>
      </c>
      <c r="C9" s="170"/>
      <c r="D9" s="170">
        <f>SUM(D6:D8)</f>
        <v>89338810</v>
      </c>
    </row>
    <row r="10" spans="1:4" ht="15">
      <c r="A10" s="166" t="s">
        <v>829</v>
      </c>
      <c r="B10" s="167">
        <v>0</v>
      </c>
      <c r="C10" s="167"/>
      <c r="D10" s="167">
        <v>0</v>
      </c>
    </row>
    <row r="11" spans="1:4" ht="15">
      <c r="A11" s="166" t="s">
        <v>830</v>
      </c>
      <c r="B11" s="167">
        <v>0</v>
      </c>
      <c r="C11" s="167"/>
      <c r="D11" s="167">
        <v>0</v>
      </c>
    </row>
    <row r="12" spans="1:4" ht="25.5">
      <c r="A12" s="169" t="s">
        <v>831</v>
      </c>
      <c r="B12" s="170">
        <v>0</v>
      </c>
      <c r="C12" s="170"/>
      <c r="D12" s="170">
        <f>SUM(D10:D11)</f>
        <v>0</v>
      </c>
    </row>
    <row r="13" spans="1:4" ht="30">
      <c r="A13" s="166" t="s">
        <v>832</v>
      </c>
      <c r="B13" s="167">
        <v>56500000</v>
      </c>
      <c r="C13" s="167"/>
      <c r="D13" s="167">
        <v>59940179</v>
      </c>
    </row>
    <row r="14" spans="1:4" ht="30">
      <c r="A14" s="166" t="s">
        <v>833</v>
      </c>
      <c r="B14" s="167">
        <v>6431000</v>
      </c>
      <c r="C14" s="167"/>
      <c r="D14" s="167">
        <v>4898091</v>
      </c>
    </row>
    <row r="15" spans="1:4" ht="30">
      <c r="A15" s="166" t="s">
        <v>1056</v>
      </c>
      <c r="B15" s="167">
        <v>13917000</v>
      </c>
      <c r="C15" s="167"/>
      <c r="D15" s="167">
        <v>1107709</v>
      </c>
    </row>
    <row r="16" spans="1:4" ht="15">
      <c r="A16" s="166" t="s">
        <v>1055</v>
      </c>
      <c r="B16" s="167">
        <v>13942000</v>
      </c>
      <c r="C16" s="167"/>
      <c r="D16" s="167">
        <v>24214319</v>
      </c>
    </row>
    <row r="17" spans="1:4" ht="25.5">
      <c r="A17" s="169" t="s">
        <v>834</v>
      </c>
      <c r="B17" s="170">
        <f>SUM(B13:B15)</f>
        <v>76848000</v>
      </c>
      <c r="C17" s="170"/>
      <c r="D17" s="170">
        <f>SUM(D13:D16)</f>
        <v>90160298</v>
      </c>
    </row>
    <row r="18" spans="1:4" ht="15">
      <c r="A18" s="166" t="s">
        <v>835</v>
      </c>
      <c r="B18" s="167">
        <v>10503000</v>
      </c>
      <c r="C18" s="167"/>
      <c r="D18" s="167">
        <v>12578881</v>
      </c>
    </row>
    <row r="19" spans="1:4" ht="15">
      <c r="A19" s="166" t="s">
        <v>836</v>
      </c>
      <c r="B19" s="167">
        <v>41620000</v>
      </c>
      <c r="C19" s="167"/>
      <c r="D19" s="167">
        <v>41779666</v>
      </c>
    </row>
    <row r="20" spans="1:4" ht="15">
      <c r="A20" s="166" t="s">
        <v>837</v>
      </c>
      <c r="B20" s="167">
        <v>0</v>
      </c>
      <c r="C20" s="167"/>
      <c r="D20" s="167">
        <v>0</v>
      </c>
    </row>
    <row r="21" spans="1:4" ht="15">
      <c r="A21" s="166" t="s">
        <v>838</v>
      </c>
      <c r="B21" s="167">
        <v>0</v>
      </c>
      <c r="C21" s="167"/>
      <c r="D21" s="167">
        <v>0</v>
      </c>
    </row>
    <row r="22" spans="1:4" ht="25.5">
      <c r="A22" s="169" t="s">
        <v>839</v>
      </c>
      <c r="B22" s="170">
        <f>SUM(B18:B21)</f>
        <v>52123000</v>
      </c>
      <c r="C22" s="170"/>
      <c r="D22" s="170">
        <f>SUM(D18:D21)</f>
        <v>54358547</v>
      </c>
    </row>
    <row r="23" spans="1:4" ht="15">
      <c r="A23" s="166" t="s">
        <v>840</v>
      </c>
      <c r="B23" s="167">
        <v>16833000</v>
      </c>
      <c r="C23" s="167"/>
      <c r="D23" s="167">
        <v>16279907</v>
      </c>
    </row>
    <row r="24" spans="1:4" ht="15">
      <c r="A24" s="166" t="s">
        <v>841</v>
      </c>
      <c r="B24" s="167">
        <v>7172000</v>
      </c>
      <c r="C24" s="167"/>
      <c r="D24" s="167">
        <v>7670592</v>
      </c>
    </row>
    <row r="25" spans="1:4" ht="15">
      <c r="A25" s="166" t="s">
        <v>842</v>
      </c>
      <c r="B25" s="167">
        <v>5940000</v>
      </c>
      <c r="C25" s="167"/>
      <c r="D25" s="167">
        <v>6546985</v>
      </c>
    </row>
    <row r="26" spans="1:4" ht="25.5">
      <c r="A26" s="169" t="s">
        <v>843</v>
      </c>
      <c r="B26" s="170">
        <f>SUM(B23:B25)</f>
        <v>29945000</v>
      </c>
      <c r="C26" s="170"/>
      <c r="D26" s="170">
        <f>SUM(D23:D25)</f>
        <v>30497484</v>
      </c>
    </row>
    <row r="27" spans="1:4" ht="15">
      <c r="A27" s="169" t="s">
        <v>844</v>
      </c>
      <c r="B27" s="170">
        <v>53849000</v>
      </c>
      <c r="C27" s="170"/>
      <c r="D27" s="170">
        <v>-121780800</v>
      </c>
    </row>
    <row r="28" spans="1:4" ht="15">
      <c r="A28" s="169" t="s">
        <v>845</v>
      </c>
      <c r="B28" s="170">
        <v>61893000</v>
      </c>
      <c r="C28" s="170"/>
      <c r="D28" s="170">
        <v>41709664</v>
      </c>
    </row>
    <row r="29" spans="1:4" ht="25.5">
      <c r="A29" s="169" t="s">
        <v>846</v>
      </c>
      <c r="B29" s="170">
        <v>-14688000</v>
      </c>
      <c r="C29" s="170"/>
      <c r="D29" s="170">
        <f>D9+D12+D17-D22-D26-D27-D28</f>
        <v>174714213</v>
      </c>
    </row>
    <row r="30" spans="1:4" ht="15">
      <c r="A30" s="166" t="s">
        <v>847</v>
      </c>
      <c r="B30" s="167">
        <v>0</v>
      </c>
      <c r="C30" s="167"/>
      <c r="D30" s="167">
        <v>0</v>
      </c>
    </row>
    <row r="31" spans="1:4" ht="30">
      <c r="A31" s="166" t="s">
        <v>848</v>
      </c>
      <c r="B31" s="167">
        <v>2557000</v>
      </c>
      <c r="C31" s="167"/>
      <c r="D31" s="167">
        <v>1388762</v>
      </c>
    </row>
    <row r="32" spans="1:4" ht="30">
      <c r="A32" s="166" t="s">
        <v>849</v>
      </c>
      <c r="B32" s="167">
        <v>0</v>
      </c>
      <c r="C32" s="167"/>
      <c r="D32" s="167">
        <v>0</v>
      </c>
    </row>
    <row r="33" spans="1:4" ht="15">
      <c r="A33" s="166" t="s">
        <v>850</v>
      </c>
      <c r="B33" s="167">
        <v>0</v>
      </c>
      <c r="C33" s="167"/>
      <c r="D33" s="167">
        <v>0</v>
      </c>
    </row>
    <row r="34" spans="1:4" ht="25.5">
      <c r="A34" s="169" t="s">
        <v>851</v>
      </c>
      <c r="B34" s="170">
        <v>2577000</v>
      </c>
      <c r="C34" s="170"/>
      <c r="D34" s="170">
        <f>SUM(D30:D32)</f>
        <v>1388762</v>
      </c>
    </row>
    <row r="35" spans="1:4" ht="15">
      <c r="A35" s="166" t="s">
        <v>852</v>
      </c>
      <c r="B35" s="167">
        <v>17000</v>
      </c>
      <c r="C35" s="167"/>
      <c r="D35" s="167">
        <v>6110</v>
      </c>
    </row>
    <row r="36" spans="1:4" ht="15">
      <c r="A36" s="166" t="s">
        <v>853</v>
      </c>
      <c r="B36" s="167">
        <v>0</v>
      </c>
      <c r="C36" s="167"/>
      <c r="D36" s="167">
        <v>0</v>
      </c>
    </row>
    <row r="37" spans="1:4" ht="15">
      <c r="A37" s="166" t="s">
        <v>854</v>
      </c>
      <c r="B37" s="167">
        <v>0</v>
      </c>
      <c r="C37" s="167"/>
      <c r="D37" s="167">
        <v>0</v>
      </c>
    </row>
    <row r="38" spans="1:4" ht="15">
      <c r="A38" s="166" t="s">
        <v>855</v>
      </c>
      <c r="B38" s="167">
        <v>0</v>
      </c>
      <c r="C38" s="167"/>
      <c r="D38" s="167">
        <v>0</v>
      </c>
    </row>
    <row r="39" spans="1:4" ht="25.5">
      <c r="A39" s="169" t="s">
        <v>856</v>
      </c>
      <c r="B39" s="170">
        <v>17000</v>
      </c>
      <c r="C39" s="170"/>
      <c r="D39" s="170">
        <f>SUM(D35:D38)</f>
        <v>6110</v>
      </c>
    </row>
    <row r="40" spans="1:4" ht="25.5">
      <c r="A40" s="169" t="s">
        <v>857</v>
      </c>
      <c r="B40" s="170">
        <v>2540000</v>
      </c>
      <c r="C40" s="170"/>
      <c r="D40" s="170">
        <f>D34-D39</f>
        <v>1382652</v>
      </c>
    </row>
    <row r="41" spans="1:4" ht="15">
      <c r="A41" s="169" t="s">
        <v>1057</v>
      </c>
      <c r="B41" s="170">
        <v>-12148000</v>
      </c>
      <c r="C41" s="170"/>
      <c r="D41" s="170">
        <v>176096865</v>
      </c>
    </row>
    <row r="42" spans="1:4" ht="15">
      <c r="A42" s="98"/>
      <c r="B42" s="98"/>
      <c r="C42" s="98"/>
      <c r="D42" s="9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6">
      <selection activeCell="D142" sqref="D142"/>
    </sheetView>
  </sheetViews>
  <sheetFormatPr defaultColWidth="9.140625" defaultRowHeight="15"/>
  <cols>
    <col min="1" max="1" width="72.00390625" style="0" bestFit="1" customWidth="1"/>
    <col min="2" max="2" width="16.00390625" style="0" bestFit="1" customWidth="1"/>
    <col min="3" max="3" width="13.8515625" style="0" bestFit="1" customWidth="1"/>
    <col min="4" max="4" width="16.00390625" style="0" bestFit="1" customWidth="1"/>
  </cols>
  <sheetData>
    <row r="1" spans="1:4" ht="22.5" customHeight="1">
      <c r="A1" s="288" t="s">
        <v>1016</v>
      </c>
      <c r="B1" s="289"/>
      <c r="C1" s="289"/>
      <c r="D1" s="289"/>
    </row>
    <row r="2" spans="1:4" ht="22.5" customHeight="1">
      <c r="A2" s="292" t="s">
        <v>1049</v>
      </c>
      <c r="B2" s="289"/>
      <c r="C2" s="289"/>
      <c r="D2" s="289"/>
    </row>
    <row r="3" spans="1:4" ht="22.5" customHeight="1">
      <c r="A3" s="66"/>
      <c r="B3" s="146"/>
      <c r="C3" s="146"/>
      <c r="D3" s="146"/>
    </row>
    <row r="4" spans="1:4" ht="22.5" customHeight="1">
      <c r="A4" s="302"/>
      <c r="B4" s="289"/>
      <c r="C4" s="289"/>
      <c r="D4" s="289"/>
    </row>
    <row r="5" spans="1:4" ht="22.5" customHeight="1">
      <c r="A5" s="292"/>
      <c r="B5" s="289"/>
      <c r="C5" s="289"/>
      <c r="D5" s="289"/>
    </row>
    <row r="6" spans="1:4" ht="72" customHeight="1">
      <c r="A6" s="112" t="s">
        <v>823</v>
      </c>
      <c r="B6" s="98"/>
      <c r="C6" s="98"/>
      <c r="D6" s="98"/>
    </row>
    <row r="7" spans="1:4" ht="57.75" customHeight="1">
      <c r="A7" s="113" t="s">
        <v>129</v>
      </c>
      <c r="B7" s="164" t="s">
        <v>858</v>
      </c>
      <c r="C7" s="164" t="s">
        <v>859</v>
      </c>
      <c r="D7" s="164" t="s">
        <v>860</v>
      </c>
    </row>
    <row r="8" spans="1:4" ht="22.5" customHeight="1">
      <c r="A8" s="179" t="s">
        <v>861</v>
      </c>
      <c r="B8" s="179"/>
      <c r="C8" s="179"/>
      <c r="D8" s="179"/>
    </row>
    <row r="9" spans="1:4" ht="22.5" customHeight="1">
      <c r="A9" s="166" t="s">
        <v>862</v>
      </c>
      <c r="B9" s="167"/>
      <c r="C9" s="167"/>
      <c r="D9" s="167"/>
    </row>
    <row r="10" spans="1:4" ht="22.5" customHeight="1">
      <c r="A10" s="118" t="s">
        <v>863</v>
      </c>
      <c r="B10" s="167"/>
      <c r="C10" s="167"/>
      <c r="D10" s="167"/>
    </row>
    <row r="11" spans="1:4" ht="22.5" customHeight="1">
      <c r="A11" s="118" t="s">
        <v>864</v>
      </c>
      <c r="B11" s="167"/>
      <c r="C11" s="167"/>
      <c r="D11" s="167"/>
    </row>
    <row r="12" spans="1:4" ht="22.5" customHeight="1">
      <c r="A12" s="118" t="s">
        <v>865</v>
      </c>
      <c r="B12" s="167"/>
      <c r="C12" s="167"/>
      <c r="D12" s="167"/>
    </row>
    <row r="13" spans="1:4" ht="22.5" customHeight="1">
      <c r="A13" s="118" t="s">
        <v>866</v>
      </c>
      <c r="B13" s="167"/>
      <c r="C13" s="167"/>
      <c r="D13" s="167"/>
    </row>
    <row r="14" spans="1:4" ht="22.5" customHeight="1">
      <c r="A14" s="118" t="s">
        <v>867</v>
      </c>
      <c r="B14" s="167"/>
      <c r="C14" s="167"/>
      <c r="D14" s="167"/>
    </row>
    <row r="15" spans="1:4" ht="22.5" customHeight="1">
      <c r="A15" s="118" t="s">
        <v>868</v>
      </c>
      <c r="B15" s="167"/>
      <c r="C15" s="167"/>
      <c r="D15" s="167"/>
    </row>
    <row r="16" spans="1:4" ht="22.5" customHeight="1">
      <c r="A16" s="166" t="s">
        <v>869</v>
      </c>
      <c r="B16" s="167">
        <v>16415628</v>
      </c>
      <c r="C16" s="167">
        <v>16415628</v>
      </c>
      <c r="D16" s="167">
        <v>0</v>
      </c>
    </row>
    <row r="17" spans="1:4" ht="22.5" customHeight="1">
      <c r="A17" s="118" t="s">
        <v>863</v>
      </c>
      <c r="B17" s="167"/>
      <c r="C17" s="167"/>
      <c r="D17" s="167"/>
    </row>
    <row r="18" spans="1:4" ht="22.5" customHeight="1">
      <c r="A18" s="118" t="s">
        <v>864</v>
      </c>
      <c r="B18" s="167"/>
      <c r="C18" s="167"/>
      <c r="D18" s="167"/>
    </row>
    <row r="19" spans="1:4" ht="22.5" customHeight="1">
      <c r="A19" s="118" t="s">
        <v>865</v>
      </c>
      <c r="B19" s="167"/>
      <c r="C19" s="167"/>
      <c r="D19" s="167"/>
    </row>
    <row r="20" spans="1:4" ht="22.5" customHeight="1">
      <c r="A20" s="118" t="s">
        <v>866</v>
      </c>
      <c r="B20" s="167"/>
      <c r="C20" s="167"/>
      <c r="D20" s="167"/>
    </row>
    <row r="21" spans="1:4" ht="22.5" customHeight="1">
      <c r="A21" s="118" t="s">
        <v>867</v>
      </c>
      <c r="B21" s="167"/>
      <c r="C21" s="167"/>
      <c r="D21" s="167"/>
    </row>
    <row r="22" spans="1:4" ht="22.5" customHeight="1">
      <c r="A22" s="118" t="s">
        <v>868</v>
      </c>
      <c r="B22" s="167"/>
      <c r="C22" s="167"/>
      <c r="D22" s="167"/>
    </row>
    <row r="23" spans="1:4" ht="22.5" customHeight="1">
      <c r="A23" s="166" t="s">
        <v>870</v>
      </c>
      <c r="B23" s="167"/>
      <c r="C23" s="167"/>
      <c r="D23" s="167"/>
    </row>
    <row r="24" spans="1:4" ht="22.5" customHeight="1">
      <c r="A24" s="118" t="s">
        <v>863</v>
      </c>
      <c r="B24" s="167"/>
      <c r="C24" s="167"/>
      <c r="D24" s="167"/>
    </row>
    <row r="25" spans="1:4" ht="22.5" customHeight="1">
      <c r="A25" s="118" t="s">
        <v>864</v>
      </c>
      <c r="B25" s="167"/>
      <c r="C25" s="167"/>
      <c r="D25" s="167"/>
    </row>
    <row r="26" spans="1:4" ht="22.5" customHeight="1">
      <c r="A26" s="118" t="s">
        <v>865</v>
      </c>
      <c r="B26" s="167"/>
      <c r="C26" s="167"/>
      <c r="D26" s="167"/>
    </row>
    <row r="27" spans="1:4" ht="22.5" customHeight="1">
      <c r="A27" s="118" t="s">
        <v>866</v>
      </c>
      <c r="B27" s="167"/>
      <c r="C27" s="167"/>
      <c r="D27" s="167"/>
    </row>
    <row r="28" spans="1:4" ht="22.5" customHeight="1">
      <c r="A28" s="118" t="s">
        <v>867</v>
      </c>
      <c r="B28" s="167"/>
      <c r="C28" s="167"/>
      <c r="D28" s="167"/>
    </row>
    <row r="29" spans="1:4" ht="22.5" customHeight="1">
      <c r="A29" s="118" t="s">
        <v>868</v>
      </c>
      <c r="B29" s="167"/>
      <c r="C29" s="167"/>
      <c r="D29" s="167"/>
    </row>
    <row r="30" spans="1:4" ht="22.5" customHeight="1">
      <c r="A30" s="169" t="s">
        <v>871</v>
      </c>
      <c r="B30" s="170">
        <f>B9+B16+B23</f>
        <v>16415628</v>
      </c>
      <c r="C30" s="170">
        <f>C9+C16+C23</f>
        <v>16415628</v>
      </c>
      <c r="D30" s="170">
        <v>0</v>
      </c>
    </row>
    <row r="31" spans="1:4" ht="22.5" customHeight="1">
      <c r="A31" s="118" t="s">
        <v>863</v>
      </c>
      <c r="B31" s="170"/>
      <c r="C31" s="170"/>
      <c r="D31" s="170"/>
    </row>
    <row r="32" spans="1:4" ht="22.5" customHeight="1">
      <c r="A32" s="118" t="s">
        <v>864</v>
      </c>
      <c r="B32" s="170"/>
      <c r="C32" s="170"/>
      <c r="D32" s="170"/>
    </row>
    <row r="33" spans="1:4" ht="22.5" customHeight="1">
      <c r="A33" s="118" t="s">
        <v>865</v>
      </c>
      <c r="B33" s="170"/>
      <c r="C33" s="170"/>
      <c r="D33" s="170"/>
    </row>
    <row r="34" spans="1:4" ht="22.5" customHeight="1">
      <c r="A34" s="118" t="s">
        <v>866</v>
      </c>
      <c r="B34" s="170"/>
      <c r="C34" s="170"/>
      <c r="D34" s="170"/>
    </row>
    <row r="35" spans="1:4" ht="22.5" customHeight="1">
      <c r="A35" s="118" t="s">
        <v>867</v>
      </c>
      <c r="B35" s="170"/>
      <c r="C35" s="170"/>
      <c r="D35" s="170"/>
    </row>
    <row r="36" spans="1:4" ht="22.5" customHeight="1">
      <c r="A36" s="118" t="s">
        <v>872</v>
      </c>
      <c r="B36" s="170"/>
      <c r="C36" s="170"/>
      <c r="D36" s="170"/>
    </row>
    <row r="37" spans="1:4" ht="22.5" customHeight="1">
      <c r="A37" s="166" t="s">
        <v>873</v>
      </c>
      <c r="B37" s="167">
        <v>1506864323</v>
      </c>
      <c r="C37" s="167">
        <v>311156626</v>
      </c>
      <c r="D37" s="167">
        <f>SUM(B37-C37)</f>
        <v>1195707697</v>
      </c>
    </row>
    <row r="38" spans="1:4" ht="22.5" customHeight="1">
      <c r="A38" s="118" t="s">
        <v>863</v>
      </c>
      <c r="B38" s="167"/>
      <c r="C38" s="167"/>
      <c r="D38" s="167"/>
    </row>
    <row r="39" spans="1:4" ht="22.5" customHeight="1">
      <c r="A39" s="118" t="s">
        <v>864</v>
      </c>
      <c r="B39" s="167"/>
      <c r="C39" s="167"/>
      <c r="D39" s="167"/>
    </row>
    <row r="40" spans="1:4" ht="22.5" customHeight="1">
      <c r="A40" s="118" t="s">
        <v>865</v>
      </c>
      <c r="B40" s="167"/>
      <c r="C40" s="167"/>
      <c r="D40" s="167"/>
    </row>
    <row r="41" spans="1:4" ht="22.5" customHeight="1">
      <c r="A41" s="118" t="s">
        <v>866</v>
      </c>
      <c r="B41" s="167"/>
      <c r="C41" s="167"/>
      <c r="D41" s="167"/>
    </row>
    <row r="42" spans="1:4" ht="22.5" customHeight="1">
      <c r="A42" s="118" t="s">
        <v>867</v>
      </c>
      <c r="B42" s="167"/>
      <c r="C42" s="167"/>
      <c r="D42" s="167"/>
    </row>
    <row r="43" spans="1:4" ht="22.5" customHeight="1">
      <c r="A43" s="118" t="s">
        <v>872</v>
      </c>
      <c r="B43" s="167"/>
      <c r="C43" s="167"/>
      <c r="D43" s="167"/>
    </row>
    <row r="44" spans="1:4" ht="22.5" customHeight="1">
      <c r="A44" s="166" t="s">
        <v>874</v>
      </c>
      <c r="B44" s="167">
        <v>62464400</v>
      </c>
      <c r="C44" s="167">
        <v>47764727</v>
      </c>
      <c r="D44" s="167">
        <f>SUM(B44-C44)</f>
        <v>14699673</v>
      </c>
    </row>
    <row r="45" spans="1:4" ht="22.5" customHeight="1">
      <c r="A45" s="118" t="s">
        <v>863</v>
      </c>
      <c r="B45" s="167"/>
      <c r="C45" s="167"/>
      <c r="D45" s="167"/>
    </row>
    <row r="46" spans="1:4" ht="22.5" customHeight="1">
      <c r="A46" s="118" t="s">
        <v>864</v>
      </c>
      <c r="B46" s="167"/>
      <c r="C46" s="167"/>
      <c r="D46" s="167"/>
    </row>
    <row r="47" spans="1:4" ht="22.5" customHeight="1">
      <c r="A47" s="118" t="s">
        <v>865</v>
      </c>
      <c r="B47" s="167"/>
      <c r="C47" s="167"/>
      <c r="D47" s="167"/>
    </row>
    <row r="48" spans="1:4" ht="22.5" customHeight="1">
      <c r="A48" s="118" t="s">
        <v>866</v>
      </c>
      <c r="B48" s="167"/>
      <c r="C48" s="167"/>
      <c r="D48" s="167"/>
    </row>
    <row r="49" spans="1:7" ht="22.5" customHeight="1">
      <c r="A49" s="118" t="s">
        <v>867</v>
      </c>
      <c r="B49" s="167"/>
      <c r="C49" s="167"/>
      <c r="D49" s="167"/>
      <c r="G49" s="180"/>
    </row>
    <row r="50" spans="1:4" ht="22.5" customHeight="1">
      <c r="A50" s="118" t="s">
        <v>872</v>
      </c>
      <c r="B50" s="167"/>
      <c r="C50" s="167"/>
      <c r="D50" s="167"/>
    </row>
    <row r="51" spans="1:4" ht="22.5" customHeight="1">
      <c r="A51" s="166" t="s">
        <v>875</v>
      </c>
      <c r="B51" s="167"/>
      <c r="C51" s="167"/>
      <c r="D51" s="167"/>
    </row>
    <row r="52" spans="1:4" ht="22.5" customHeight="1">
      <c r="A52" s="118" t="s">
        <v>863</v>
      </c>
      <c r="B52" s="167"/>
      <c r="C52" s="167"/>
      <c r="D52" s="167"/>
    </row>
    <row r="53" spans="1:4" ht="22.5" customHeight="1">
      <c r="A53" s="118" t="s">
        <v>864</v>
      </c>
      <c r="B53" s="167"/>
      <c r="C53" s="167"/>
      <c r="D53" s="167"/>
    </row>
    <row r="54" spans="1:4" ht="22.5" customHeight="1">
      <c r="A54" s="118" t="s">
        <v>865</v>
      </c>
      <c r="B54" s="167"/>
      <c r="C54" s="167"/>
      <c r="D54" s="167"/>
    </row>
    <row r="55" spans="1:4" ht="22.5" customHeight="1">
      <c r="A55" s="118" t="s">
        <v>866</v>
      </c>
      <c r="B55" s="167"/>
      <c r="C55" s="167"/>
      <c r="D55" s="167"/>
    </row>
    <row r="56" spans="1:4" ht="22.5" customHeight="1">
      <c r="A56" s="118" t="s">
        <v>867</v>
      </c>
      <c r="B56" s="167"/>
      <c r="C56" s="167"/>
      <c r="D56" s="167"/>
    </row>
    <row r="57" spans="1:4" ht="22.5" customHeight="1">
      <c r="A57" s="118" t="s">
        <v>872</v>
      </c>
      <c r="B57" s="167"/>
      <c r="C57" s="167"/>
      <c r="D57" s="167"/>
    </row>
    <row r="58" spans="1:4" ht="22.5" customHeight="1">
      <c r="A58" s="166" t="s">
        <v>876</v>
      </c>
      <c r="B58" s="167">
        <v>2382000</v>
      </c>
      <c r="C58" s="167">
        <v>0</v>
      </c>
      <c r="D58" s="167">
        <v>2382000</v>
      </c>
    </row>
    <row r="59" spans="1:4" ht="22.5" customHeight="1">
      <c r="A59" s="166" t="s">
        <v>877</v>
      </c>
      <c r="B59" s="167"/>
      <c r="C59" s="167"/>
      <c r="D59" s="167"/>
    </row>
    <row r="60" spans="1:4" ht="22.5" customHeight="1">
      <c r="A60" s="169" t="s">
        <v>878</v>
      </c>
      <c r="B60" s="170">
        <f>SUM(B37+B44+B58)</f>
        <v>1571710723</v>
      </c>
      <c r="C60" s="170">
        <f>SUM(C37+C44+C58)</f>
        <v>358921353</v>
      </c>
      <c r="D60" s="170">
        <f>SUM(D37+D44+D58)</f>
        <v>1212789370</v>
      </c>
    </row>
    <row r="61" spans="1:4" ht="22.5" customHeight="1">
      <c r="A61" s="118" t="s">
        <v>863</v>
      </c>
      <c r="B61" s="170"/>
      <c r="C61" s="170"/>
      <c r="D61" s="170"/>
    </row>
    <row r="62" spans="1:4" ht="22.5" customHeight="1">
      <c r="A62" s="118" t="s">
        <v>864</v>
      </c>
      <c r="B62" s="170"/>
      <c r="C62" s="170"/>
      <c r="D62" s="170"/>
    </row>
    <row r="63" spans="1:4" ht="22.5" customHeight="1">
      <c r="A63" s="118" t="s">
        <v>865</v>
      </c>
      <c r="B63" s="170"/>
      <c r="C63" s="170"/>
      <c r="D63" s="170"/>
    </row>
    <row r="64" spans="1:4" ht="22.5" customHeight="1">
      <c r="A64" s="118" t="s">
        <v>866</v>
      </c>
      <c r="B64" s="170"/>
      <c r="C64" s="170"/>
      <c r="D64" s="170"/>
    </row>
    <row r="65" spans="1:4" ht="22.5" customHeight="1">
      <c r="A65" s="118" t="s">
        <v>867</v>
      </c>
      <c r="B65" s="170"/>
      <c r="C65" s="170"/>
      <c r="D65" s="170"/>
    </row>
    <row r="66" spans="1:4" ht="22.5" customHeight="1">
      <c r="A66" s="118" t="s">
        <v>872</v>
      </c>
      <c r="B66" s="170"/>
      <c r="C66" s="170"/>
      <c r="D66" s="170"/>
    </row>
    <row r="67" spans="1:4" ht="22.5" customHeight="1">
      <c r="A67" s="166" t="s">
        <v>879</v>
      </c>
      <c r="B67" s="167">
        <v>10000</v>
      </c>
      <c r="C67" s="167">
        <v>0</v>
      </c>
      <c r="D67" s="167">
        <v>10000</v>
      </c>
    </row>
    <row r="68" spans="1:4" ht="22.5" customHeight="1">
      <c r="A68" s="166" t="s">
        <v>880</v>
      </c>
      <c r="B68" s="167"/>
      <c r="C68" s="167"/>
      <c r="D68" s="167"/>
    </row>
    <row r="69" spans="1:4" ht="22.5" customHeight="1">
      <c r="A69" s="166" t="s">
        <v>881</v>
      </c>
      <c r="B69" s="167"/>
      <c r="C69" s="167"/>
      <c r="D69" s="167"/>
    </row>
    <row r="70" spans="1:4" ht="22.5" customHeight="1">
      <c r="A70" s="166" t="s">
        <v>882</v>
      </c>
      <c r="B70" s="167"/>
      <c r="C70" s="167"/>
      <c r="D70" s="167"/>
    </row>
    <row r="71" spans="1:4" ht="22.5" customHeight="1">
      <c r="A71" s="166" t="s">
        <v>883</v>
      </c>
      <c r="B71" s="167"/>
      <c r="C71" s="167"/>
      <c r="D71" s="167"/>
    </row>
    <row r="72" spans="1:4" ht="22.5" customHeight="1">
      <c r="A72" s="166" t="s">
        <v>884</v>
      </c>
      <c r="B72" s="167"/>
      <c r="C72" s="167"/>
      <c r="D72" s="167"/>
    </row>
    <row r="73" spans="1:4" ht="22.5" customHeight="1">
      <c r="A73" s="166" t="s">
        <v>885</v>
      </c>
      <c r="B73" s="167"/>
      <c r="C73" s="167"/>
      <c r="D73" s="167"/>
    </row>
    <row r="74" spans="1:4" ht="22.5" customHeight="1">
      <c r="A74" s="169" t="s">
        <v>886</v>
      </c>
      <c r="B74" s="170">
        <v>10000</v>
      </c>
      <c r="C74" s="170">
        <v>0</v>
      </c>
      <c r="D74" s="170">
        <v>10000</v>
      </c>
    </row>
    <row r="75" spans="1:4" ht="22.5" customHeight="1">
      <c r="A75" s="166" t="s">
        <v>887</v>
      </c>
      <c r="B75" s="167">
        <v>585122311</v>
      </c>
      <c r="C75" s="167">
        <v>17553670</v>
      </c>
      <c r="D75" s="167">
        <f>SUM(B75-C75)</f>
        <v>567568641</v>
      </c>
    </row>
    <row r="76" spans="1:4" ht="22.5" customHeight="1">
      <c r="A76" s="118" t="s">
        <v>863</v>
      </c>
      <c r="B76" s="167"/>
      <c r="C76" s="167"/>
      <c r="D76" s="167"/>
    </row>
    <row r="77" spans="1:4" ht="22.5" customHeight="1">
      <c r="A77" s="118" t="s">
        <v>864</v>
      </c>
      <c r="B77" s="167"/>
      <c r="C77" s="167"/>
      <c r="D77" s="167"/>
    </row>
    <row r="78" spans="1:4" ht="22.5" customHeight="1">
      <c r="A78" s="118" t="s">
        <v>865</v>
      </c>
      <c r="B78" s="167"/>
      <c r="C78" s="167"/>
      <c r="D78" s="167"/>
    </row>
    <row r="79" spans="1:4" ht="22.5" customHeight="1">
      <c r="A79" s="118" t="s">
        <v>866</v>
      </c>
      <c r="B79" s="167"/>
      <c r="C79" s="167"/>
      <c r="D79" s="167"/>
    </row>
    <row r="80" spans="1:4" ht="22.5" customHeight="1">
      <c r="A80" s="118" t="s">
        <v>867</v>
      </c>
      <c r="B80" s="167"/>
      <c r="C80" s="167"/>
      <c r="D80" s="167"/>
    </row>
    <row r="81" spans="1:4" ht="22.5" customHeight="1">
      <c r="A81" s="118" t="s">
        <v>872</v>
      </c>
      <c r="B81" s="167"/>
      <c r="C81" s="167"/>
      <c r="D81" s="167"/>
    </row>
    <row r="82" spans="1:4" ht="22.5" customHeight="1">
      <c r="A82" s="166" t="s">
        <v>888</v>
      </c>
      <c r="B82" s="167"/>
      <c r="C82" s="167"/>
      <c r="D82" s="167"/>
    </row>
    <row r="83" spans="1:4" ht="22.5" customHeight="1">
      <c r="A83" s="169" t="s">
        <v>889</v>
      </c>
      <c r="B83" s="170">
        <f>SUM(B75)</f>
        <v>585122311</v>
      </c>
      <c r="C83" s="170">
        <f>SUM(C75)</f>
        <v>17553670</v>
      </c>
      <c r="D83" s="170">
        <f>SUM(D75)</f>
        <v>567568641</v>
      </c>
    </row>
    <row r="84" spans="1:4" ht="22.5" customHeight="1">
      <c r="A84" s="118" t="s">
        <v>863</v>
      </c>
      <c r="B84" s="170"/>
      <c r="C84" s="170"/>
      <c r="D84" s="170"/>
    </row>
    <row r="85" spans="1:4" ht="22.5" customHeight="1">
      <c r="A85" s="118" t="s">
        <v>864</v>
      </c>
      <c r="B85" s="170"/>
      <c r="C85" s="170"/>
      <c r="D85" s="170"/>
    </row>
    <row r="86" spans="1:4" ht="22.5" customHeight="1">
      <c r="A86" s="118" t="s">
        <v>865</v>
      </c>
      <c r="B86" s="170"/>
      <c r="C86" s="170"/>
      <c r="D86" s="170"/>
    </row>
    <row r="87" spans="1:4" ht="22.5" customHeight="1">
      <c r="A87" s="118" t="s">
        <v>866</v>
      </c>
      <c r="B87" s="170"/>
      <c r="C87" s="170"/>
      <c r="D87" s="170"/>
    </row>
    <row r="88" spans="1:4" ht="22.5" customHeight="1">
      <c r="A88" s="118" t="s">
        <v>867</v>
      </c>
      <c r="B88" s="170"/>
      <c r="C88" s="170"/>
      <c r="D88" s="170"/>
    </row>
    <row r="89" spans="1:4" ht="22.5" customHeight="1">
      <c r="A89" s="118" t="s">
        <v>872</v>
      </c>
      <c r="B89" s="170"/>
      <c r="C89" s="170"/>
      <c r="D89" s="170"/>
    </row>
    <row r="90" spans="1:4" ht="22.5" customHeight="1">
      <c r="A90" s="169" t="s">
        <v>890</v>
      </c>
      <c r="B90" s="170">
        <f>SUM(B30+B60+B74+B83)</f>
        <v>2173258662</v>
      </c>
      <c r="C90" s="170">
        <f>SUM(C30+C60+C74+C83)</f>
        <v>392890651</v>
      </c>
      <c r="D90" s="170">
        <f>SUM(D30+D60+D74+D83)</f>
        <v>1780368011</v>
      </c>
    </row>
    <row r="91" spans="1:4" ht="22.5" customHeight="1">
      <c r="A91" s="169" t="s">
        <v>891</v>
      </c>
      <c r="B91" s="170"/>
      <c r="C91" s="170"/>
      <c r="D91" s="170"/>
    </row>
    <row r="92" spans="1:4" ht="22.5" customHeight="1">
      <c r="A92" s="118" t="s">
        <v>892</v>
      </c>
      <c r="B92" s="170"/>
      <c r="C92" s="170"/>
      <c r="D92" s="170"/>
    </row>
    <row r="93" spans="1:4" ht="22.5" customHeight="1">
      <c r="A93" s="169" t="s">
        <v>893</v>
      </c>
      <c r="B93" s="170"/>
      <c r="C93" s="170"/>
      <c r="D93" s="170"/>
    </row>
    <row r="94" spans="1:4" ht="22.5" customHeight="1">
      <c r="A94" s="169" t="s">
        <v>894</v>
      </c>
      <c r="B94" s="170"/>
      <c r="C94" s="170"/>
      <c r="D94" s="170"/>
    </row>
    <row r="95" spans="1:4" ht="22.5" customHeight="1">
      <c r="A95" s="166" t="s">
        <v>895</v>
      </c>
      <c r="B95" s="167"/>
      <c r="C95" s="167"/>
      <c r="D95" s="167"/>
    </row>
    <row r="96" spans="1:4" ht="22.5" customHeight="1">
      <c r="A96" s="166" t="s">
        <v>896</v>
      </c>
      <c r="B96" s="167">
        <v>241355</v>
      </c>
      <c r="C96" s="167"/>
      <c r="D96" s="167">
        <v>74770</v>
      </c>
    </row>
    <row r="97" spans="1:4" ht="22.5" customHeight="1">
      <c r="A97" s="166" t="s">
        <v>897</v>
      </c>
      <c r="B97" s="167">
        <v>167690767</v>
      </c>
      <c r="C97" s="167"/>
      <c r="D97" s="167">
        <v>214956227</v>
      </c>
    </row>
    <row r="98" spans="1:4" ht="22.5" customHeight="1">
      <c r="A98" s="166" t="s">
        <v>898</v>
      </c>
      <c r="B98" s="167"/>
      <c r="C98" s="167"/>
      <c r="D98" s="167"/>
    </row>
    <row r="99" spans="1:4" ht="22.5" customHeight="1">
      <c r="A99" s="166" t="s">
        <v>899</v>
      </c>
      <c r="B99" s="167"/>
      <c r="C99" s="167"/>
      <c r="D99" s="167"/>
    </row>
    <row r="100" spans="1:4" ht="22.5" customHeight="1">
      <c r="A100" s="169" t="s">
        <v>900</v>
      </c>
      <c r="B100" s="170">
        <f>SUM(B95:B99)</f>
        <v>167932122</v>
      </c>
      <c r="C100" s="170">
        <f>SUM(C95:C99)</f>
        <v>0</v>
      </c>
      <c r="D100" s="170">
        <f>SUM(D95:D99)</f>
        <v>215030997</v>
      </c>
    </row>
    <row r="101" spans="1:4" ht="22.5" customHeight="1">
      <c r="A101" s="169" t="s">
        <v>901</v>
      </c>
      <c r="B101" s="170">
        <v>8472508</v>
      </c>
      <c r="C101" s="170"/>
      <c r="D101" s="170">
        <v>9102781</v>
      </c>
    </row>
    <row r="102" spans="1:4" ht="22.5" customHeight="1">
      <c r="A102" s="169" t="s">
        <v>902</v>
      </c>
      <c r="B102" s="170">
        <v>0</v>
      </c>
      <c r="C102" s="170"/>
      <c r="D102" s="170">
        <v>0</v>
      </c>
    </row>
    <row r="103" spans="1:4" ht="22.5" customHeight="1">
      <c r="A103" s="166" t="s">
        <v>903</v>
      </c>
      <c r="B103" s="167">
        <v>150000</v>
      </c>
      <c r="C103" s="167"/>
      <c r="D103" s="167">
        <v>150000</v>
      </c>
    </row>
    <row r="104" spans="1:4" ht="22.5" customHeight="1">
      <c r="A104" s="166" t="s">
        <v>904</v>
      </c>
      <c r="B104" s="167"/>
      <c r="C104" s="167"/>
      <c r="D104" s="167"/>
    </row>
    <row r="105" spans="1:4" ht="22.5" customHeight="1">
      <c r="A105" s="166" t="s">
        <v>905</v>
      </c>
      <c r="B105" s="167"/>
      <c r="C105" s="167"/>
      <c r="D105" s="167"/>
    </row>
    <row r="106" spans="1:4" ht="22.5" customHeight="1">
      <c r="A106" s="166" t="s">
        <v>906</v>
      </c>
      <c r="B106" s="167">
        <v>10000</v>
      </c>
      <c r="C106" s="167"/>
      <c r="D106" s="167">
        <v>10000</v>
      </c>
    </row>
    <row r="107" spans="1:4" ht="22.5" customHeight="1">
      <c r="A107" s="166" t="s">
        <v>907</v>
      </c>
      <c r="B107" s="167"/>
      <c r="C107" s="167"/>
      <c r="D107" s="167"/>
    </row>
    <row r="108" spans="1:4" ht="22.5" customHeight="1">
      <c r="A108" s="166" t="s">
        <v>908</v>
      </c>
      <c r="B108" s="167"/>
      <c r="C108" s="167"/>
      <c r="D108" s="167"/>
    </row>
    <row r="109" spans="1:4" ht="22.5" customHeight="1">
      <c r="A109" s="166" t="s">
        <v>909</v>
      </c>
      <c r="B109" s="167"/>
      <c r="C109" s="167"/>
      <c r="D109" s="167"/>
    </row>
    <row r="110" spans="1:4" ht="22.5" customHeight="1">
      <c r="A110" s="169" t="s">
        <v>910</v>
      </c>
      <c r="B110" s="170">
        <v>160000</v>
      </c>
      <c r="C110" s="170"/>
      <c r="D110" s="170">
        <v>160000</v>
      </c>
    </row>
    <row r="111" spans="1:4" ht="22.5" customHeight="1">
      <c r="A111" s="169" t="s">
        <v>911</v>
      </c>
      <c r="B111" s="170">
        <f>SUM(B101+B102+B110)</f>
        <v>8632508</v>
      </c>
      <c r="C111" s="170">
        <f>SUM(C101+C102+C110)</f>
        <v>0</v>
      </c>
      <c r="D111" s="170">
        <f>SUM(D101+D102+D110)</f>
        <v>9262781</v>
      </c>
    </row>
    <row r="112" spans="1:4" ht="22.5" customHeight="1">
      <c r="A112" s="169" t="s">
        <v>912</v>
      </c>
      <c r="B112" s="170">
        <v>1678798</v>
      </c>
      <c r="C112" s="170"/>
      <c r="D112" s="170">
        <v>0</v>
      </c>
    </row>
    <row r="113" spans="1:4" ht="22.5" customHeight="1">
      <c r="A113" s="166" t="s">
        <v>913</v>
      </c>
      <c r="B113" s="167"/>
      <c r="C113" s="167"/>
      <c r="D113" s="167"/>
    </row>
    <row r="114" spans="1:4" ht="22.5" customHeight="1">
      <c r="A114" s="166" t="s">
        <v>914</v>
      </c>
      <c r="B114" s="167"/>
      <c r="C114" s="167"/>
      <c r="D114" s="167"/>
    </row>
    <row r="115" spans="1:4" ht="22.5" customHeight="1">
      <c r="A115" s="166" t="s">
        <v>915</v>
      </c>
      <c r="B115" s="167"/>
      <c r="C115" s="167"/>
      <c r="D115" s="167"/>
    </row>
    <row r="116" spans="1:4" ht="22.5" customHeight="1">
      <c r="A116" s="169" t="s">
        <v>916</v>
      </c>
      <c r="B116" s="170">
        <v>0</v>
      </c>
      <c r="C116" s="170"/>
      <c r="D116" s="170">
        <v>0</v>
      </c>
    </row>
    <row r="117" spans="1:4" ht="22.5" customHeight="1">
      <c r="A117" s="181" t="s">
        <v>917</v>
      </c>
      <c r="B117" s="172">
        <f>SUM(B90+B94+B100+B111+B112+B116)</f>
        <v>2351502090</v>
      </c>
      <c r="C117" s="172">
        <f>SUM(C90+C94+C100+C111+C112+C116)</f>
        <v>392890651</v>
      </c>
      <c r="D117" s="172">
        <f>SUM(D90+D94+D100+D111+D112+D116)</f>
        <v>2004661789</v>
      </c>
    </row>
    <row r="118" spans="1:4" ht="22.5" customHeight="1">
      <c r="A118" s="171" t="s">
        <v>918</v>
      </c>
      <c r="B118" s="99"/>
      <c r="C118" s="99"/>
      <c r="D118" s="99"/>
    </row>
    <row r="119" spans="1:4" ht="22.5" customHeight="1">
      <c r="A119" s="166" t="s">
        <v>919</v>
      </c>
      <c r="B119" s="167">
        <v>2321804382</v>
      </c>
      <c r="C119" s="167"/>
      <c r="D119" s="167">
        <v>2321804382</v>
      </c>
    </row>
    <row r="120" spans="1:4" ht="22.5" customHeight="1">
      <c r="A120" s="166" t="s">
        <v>920</v>
      </c>
      <c r="B120" s="167"/>
      <c r="C120" s="167"/>
      <c r="D120" s="167"/>
    </row>
    <row r="121" spans="1:4" ht="22.5" customHeight="1">
      <c r="A121" s="166" t="s">
        <v>921</v>
      </c>
      <c r="B121" s="167">
        <v>136604701</v>
      </c>
      <c r="C121" s="167"/>
      <c r="D121" s="167">
        <v>136604701</v>
      </c>
    </row>
    <row r="122" spans="1:4" ht="22.5" customHeight="1">
      <c r="A122" s="166" t="s">
        <v>922</v>
      </c>
      <c r="B122" s="167">
        <v>-403908129</v>
      </c>
      <c r="C122" s="167"/>
      <c r="D122" s="167">
        <v>-633945551</v>
      </c>
    </row>
    <row r="123" spans="1:4" ht="22.5" customHeight="1">
      <c r="A123" s="166" t="s">
        <v>923</v>
      </c>
      <c r="B123" s="167"/>
      <c r="C123" s="167"/>
      <c r="D123" s="167"/>
    </row>
    <row r="124" spans="1:4" ht="22.5" customHeight="1">
      <c r="A124" s="166" t="s">
        <v>924</v>
      </c>
      <c r="B124" s="167">
        <v>-12147319</v>
      </c>
      <c r="C124" s="167"/>
      <c r="D124" s="167">
        <v>176096865</v>
      </c>
    </row>
    <row r="125" spans="1:4" ht="22.5" customHeight="1">
      <c r="A125" s="169" t="s">
        <v>925</v>
      </c>
      <c r="B125" s="170">
        <f>SUM(B119:B124)</f>
        <v>2042353635</v>
      </c>
      <c r="C125" s="170">
        <f>SUM(C119:C124)</f>
        <v>0</v>
      </c>
      <c r="D125" s="170">
        <f>SUM(D119:D124)</f>
        <v>2000560397</v>
      </c>
    </row>
    <row r="126" spans="1:4" ht="22.5" customHeight="1">
      <c r="A126" s="169" t="s">
        <v>926</v>
      </c>
      <c r="B126" s="170">
        <v>2972522</v>
      </c>
      <c r="C126" s="170"/>
      <c r="D126" s="170">
        <v>2711553</v>
      </c>
    </row>
    <row r="127" spans="1:4" ht="22.5" customHeight="1">
      <c r="A127" s="169" t="s">
        <v>927</v>
      </c>
      <c r="B127" s="170">
        <v>1353143</v>
      </c>
      <c r="C127" s="170"/>
      <c r="D127" s="170">
        <v>1358021</v>
      </c>
    </row>
    <row r="128" spans="1:4" ht="22.5" customHeight="1">
      <c r="A128" s="166" t="s">
        <v>928</v>
      </c>
      <c r="B128" s="167"/>
      <c r="C128" s="167"/>
      <c r="D128" s="167"/>
    </row>
    <row r="129" spans="1:4" ht="22.5" customHeight="1">
      <c r="A129" s="166" t="s">
        <v>929</v>
      </c>
      <c r="B129" s="167"/>
      <c r="C129" s="167"/>
      <c r="D129" s="167"/>
    </row>
    <row r="130" spans="1:4" ht="22.5" customHeight="1">
      <c r="A130" s="166" t="s">
        <v>930</v>
      </c>
      <c r="B130" s="167"/>
      <c r="C130" s="167"/>
      <c r="D130" s="167"/>
    </row>
    <row r="131" spans="1:4" ht="22.5" customHeight="1">
      <c r="A131" s="166" t="s">
        <v>931</v>
      </c>
      <c r="B131" s="167"/>
      <c r="C131" s="167"/>
      <c r="D131" s="167"/>
    </row>
    <row r="132" spans="1:4" ht="22.5" customHeight="1">
      <c r="A132" s="166" t="s">
        <v>932</v>
      </c>
      <c r="B132" s="167"/>
      <c r="C132" s="167"/>
      <c r="D132" s="167"/>
    </row>
    <row r="133" spans="1:4" ht="22.5" customHeight="1">
      <c r="A133" s="166" t="s">
        <v>933</v>
      </c>
      <c r="B133" s="167"/>
      <c r="C133" s="167"/>
      <c r="D133" s="167"/>
    </row>
    <row r="134" spans="1:4" ht="22.5" customHeight="1">
      <c r="A134" s="166" t="s">
        <v>934</v>
      </c>
      <c r="B134" s="167"/>
      <c r="C134" s="167"/>
      <c r="D134" s="167"/>
    </row>
    <row r="135" spans="1:4" ht="22.5" customHeight="1">
      <c r="A135" s="166" t="s">
        <v>935</v>
      </c>
      <c r="B135" s="167">
        <v>165634</v>
      </c>
      <c r="C135" s="167"/>
      <c r="D135" s="167">
        <v>31818</v>
      </c>
    </row>
    <row r="136" spans="1:4" ht="22.5" customHeight="1">
      <c r="A136" s="169" t="s">
        <v>936</v>
      </c>
      <c r="B136" s="170">
        <v>4491299</v>
      </c>
      <c r="C136" s="170"/>
      <c r="D136" s="170">
        <v>4101392</v>
      </c>
    </row>
    <row r="137" spans="1:4" ht="22.5" customHeight="1">
      <c r="A137" s="169" t="s">
        <v>937</v>
      </c>
      <c r="B137" s="170"/>
      <c r="C137" s="170"/>
      <c r="D137" s="170"/>
    </row>
    <row r="138" spans="1:4" ht="5.25" customHeight="1">
      <c r="A138" s="169"/>
      <c r="B138" s="170"/>
      <c r="C138" s="170"/>
      <c r="D138" s="170"/>
    </row>
    <row r="139" spans="1:4" ht="22.5" customHeight="1">
      <c r="A139" s="166" t="s">
        <v>1012</v>
      </c>
      <c r="B139" s="167"/>
      <c r="C139" s="167"/>
      <c r="D139" s="167"/>
    </row>
    <row r="140" spans="1:4" ht="22.5" customHeight="1">
      <c r="A140" s="166" t="s">
        <v>1013</v>
      </c>
      <c r="B140" s="167"/>
      <c r="C140" s="167"/>
      <c r="D140" s="167"/>
    </row>
    <row r="141" spans="1:4" ht="22.5" customHeight="1">
      <c r="A141" s="166" t="s">
        <v>1014</v>
      </c>
      <c r="B141" s="167"/>
      <c r="C141" s="167"/>
      <c r="D141" s="167"/>
    </row>
    <row r="142" spans="1:4" ht="22.5" customHeight="1">
      <c r="A142" s="169" t="s">
        <v>1015</v>
      </c>
      <c r="B142" s="170">
        <v>2523675</v>
      </c>
      <c r="C142" s="170"/>
      <c r="D142" s="170">
        <v>0</v>
      </c>
    </row>
    <row r="143" spans="1:4" ht="22.5" customHeight="1">
      <c r="A143" s="181" t="s">
        <v>938</v>
      </c>
      <c r="B143" s="172">
        <f>SUM(B125+B136+B137+B142)</f>
        <v>2049368609</v>
      </c>
      <c r="C143" s="172"/>
      <c r="D143" s="172">
        <f>SUM(D125+D136+D137+D142)</f>
        <v>2004661789</v>
      </c>
    </row>
    <row r="144" spans="1:4" ht="22.5" customHeight="1">
      <c r="A144" s="99" t="s">
        <v>939</v>
      </c>
      <c r="B144" s="99"/>
      <c r="C144" s="99"/>
      <c r="D144" s="99"/>
    </row>
    <row r="145" spans="1:4" ht="22.5" customHeight="1">
      <c r="A145" s="99" t="s">
        <v>940</v>
      </c>
      <c r="B145" s="99"/>
      <c r="C145" s="99"/>
      <c r="D145" s="99"/>
    </row>
    <row r="146" spans="1:4" ht="22.5" customHeight="1">
      <c r="A146" s="99"/>
      <c r="B146" s="99"/>
      <c r="C146" s="99"/>
      <c r="D146" s="99"/>
    </row>
    <row r="147" spans="1:4" ht="22.5" customHeight="1">
      <c r="A147" s="99" t="s">
        <v>941</v>
      </c>
      <c r="B147" s="99"/>
      <c r="C147" s="99"/>
      <c r="D147" s="99"/>
    </row>
    <row r="148" spans="1:4" ht="22.5" customHeight="1">
      <c r="A148" s="99"/>
      <c r="B148" s="99"/>
      <c r="C148" s="99"/>
      <c r="D148" s="99"/>
    </row>
    <row r="149" spans="1:4" ht="22.5" customHeight="1">
      <c r="A149" s="99" t="s">
        <v>942</v>
      </c>
      <c r="B149" s="99"/>
      <c r="C149" s="99"/>
      <c r="D149" s="99"/>
    </row>
    <row r="150" spans="1:4" ht="22.5" customHeight="1">
      <c r="A150" s="99"/>
      <c r="B150" s="99"/>
      <c r="C150" s="99"/>
      <c r="D150" s="99"/>
    </row>
    <row r="151" spans="1:4" ht="22.5" customHeight="1">
      <c r="A151" s="99" t="s">
        <v>943</v>
      </c>
      <c r="B151" s="99"/>
      <c r="C151" s="99"/>
      <c r="D151" s="99"/>
    </row>
    <row r="152" spans="1:4" ht="22.5" customHeight="1">
      <c r="A152" s="99"/>
      <c r="B152" s="99"/>
      <c r="C152" s="99"/>
      <c r="D152" s="99"/>
    </row>
    <row r="153" spans="1:4" ht="22.5" customHeight="1">
      <c r="A153" s="99" t="s">
        <v>944</v>
      </c>
      <c r="B153" s="99"/>
      <c r="C153" s="99"/>
      <c r="D153" s="99"/>
    </row>
    <row r="154" spans="1:4" ht="22.5" customHeight="1">
      <c r="A154" s="99"/>
      <c r="B154" s="26"/>
      <c r="C154" s="26"/>
      <c r="D154" s="26"/>
    </row>
    <row r="155" spans="1:4" ht="30" customHeight="1">
      <c r="A155" s="182" t="s">
        <v>945</v>
      </c>
      <c r="B155" s="26"/>
      <c r="C155" s="26"/>
      <c r="D155" s="26"/>
    </row>
    <row r="156" spans="1:4" ht="22.5" customHeight="1">
      <c r="A156" s="26"/>
      <c r="B156" s="26"/>
      <c r="C156" s="26"/>
      <c r="D156" s="26"/>
    </row>
  </sheetData>
  <sheetProtection/>
  <mergeCells count="4">
    <mergeCell ref="A5:D5"/>
    <mergeCell ref="A1:D1"/>
    <mergeCell ref="A2:D2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zoomScalePageLayoutView="0" workbookViewId="0" topLeftCell="A109">
      <selection activeCell="D124" sqref="D124"/>
    </sheetView>
  </sheetViews>
  <sheetFormatPr defaultColWidth="9.140625" defaultRowHeight="15"/>
  <cols>
    <col min="1" max="1" width="73.140625" style="0" customWidth="1"/>
    <col min="2" max="2" width="15.8515625" style="0" bestFit="1" customWidth="1"/>
    <col min="3" max="3" width="17.28125" style="0" customWidth="1"/>
    <col min="4" max="4" width="15.7109375" style="0" bestFit="1" customWidth="1"/>
  </cols>
  <sheetData>
    <row r="1" spans="1:6" ht="27" customHeight="1">
      <c r="A1" s="302" t="s">
        <v>1016</v>
      </c>
      <c r="B1" s="289"/>
      <c r="C1" s="289"/>
      <c r="D1" s="289"/>
      <c r="E1" s="183"/>
      <c r="F1" s="147"/>
    </row>
    <row r="2" spans="1:6" ht="25.5" customHeight="1">
      <c r="A2" s="292" t="s">
        <v>1053</v>
      </c>
      <c r="B2" s="289"/>
      <c r="C2" s="289"/>
      <c r="D2" s="289"/>
      <c r="E2" s="146"/>
      <c r="F2" s="147"/>
    </row>
    <row r="3" ht="15">
      <c r="A3" t="s">
        <v>1050</v>
      </c>
    </row>
    <row r="4" spans="1:6" ht="15">
      <c r="A4" s="98" t="s">
        <v>1010</v>
      </c>
      <c r="B4" s="98"/>
      <c r="C4" s="98"/>
      <c r="D4" s="98"/>
      <c r="E4" s="98"/>
      <c r="F4" s="98"/>
    </row>
    <row r="5" spans="1:6" ht="25.5">
      <c r="A5" s="113" t="s">
        <v>129</v>
      </c>
      <c r="B5" s="178" t="s">
        <v>1051</v>
      </c>
      <c r="C5" s="178" t="s">
        <v>824</v>
      </c>
      <c r="D5" s="178" t="s">
        <v>1052</v>
      </c>
      <c r="E5" s="98"/>
      <c r="F5" s="98"/>
    </row>
    <row r="6" spans="1:6" ht="15">
      <c r="A6" s="169" t="s">
        <v>946</v>
      </c>
      <c r="B6" s="99"/>
      <c r="C6" s="99"/>
      <c r="D6" s="99"/>
      <c r="E6" s="98"/>
      <c r="F6" s="98"/>
    </row>
    <row r="7" spans="1:6" ht="15">
      <c r="A7" s="166" t="s">
        <v>862</v>
      </c>
      <c r="B7" s="167"/>
      <c r="C7" s="167"/>
      <c r="D7" s="167"/>
      <c r="E7" s="98"/>
      <c r="F7" s="98"/>
    </row>
    <row r="8" spans="1:6" ht="15">
      <c r="A8" s="166" t="s">
        <v>869</v>
      </c>
      <c r="B8" s="167">
        <v>226392</v>
      </c>
      <c r="C8" s="167"/>
      <c r="D8" s="167">
        <v>0</v>
      </c>
      <c r="E8" s="98"/>
      <c r="F8" s="98"/>
    </row>
    <row r="9" spans="1:6" ht="15">
      <c r="A9" s="166" t="s">
        <v>870</v>
      </c>
      <c r="B9" s="167"/>
      <c r="C9" s="167"/>
      <c r="D9" s="167"/>
      <c r="E9" s="98"/>
      <c r="F9" s="98"/>
    </row>
    <row r="10" spans="1:6" ht="15">
      <c r="A10" s="169" t="s">
        <v>871</v>
      </c>
      <c r="B10" s="170">
        <f>SUM(B7:B9)</f>
        <v>226392</v>
      </c>
      <c r="C10" s="170"/>
      <c r="D10" s="170">
        <f>SUM(D7:D9)</f>
        <v>0</v>
      </c>
      <c r="E10" s="98"/>
      <c r="F10" s="98"/>
    </row>
    <row r="11" spans="1:6" ht="15">
      <c r="A11" s="166" t="s">
        <v>873</v>
      </c>
      <c r="B11" s="167">
        <v>1224534236</v>
      </c>
      <c r="C11" s="167"/>
      <c r="D11" s="167">
        <v>1195707697</v>
      </c>
      <c r="E11" s="98"/>
      <c r="F11" s="98"/>
    </row>
    <row r="12" spans="1:6" ht="15">
      <c r="A12" s="166" t="s">
        <v>874</v>
      </c>
      <c r="B12" s="167">
        <v>19100329</v>
      </c>
      <c r="C12" s="167"/>
      <c r="D12" s="167">
        <v>14699673</v>
      </c>
      <c r="E12" s="98"/>
      <c r="F12" s="98"/>
    </row>
    <row r="13" spans="1:6" ht="15">
      <c r="A13" s="166" t="s">
        <v>875</v>
      </c>
      <c r="B13" s="167"/>
      <c r="C13" s="167"/>
      <c r="D13" s="167"/>
      <c r="E13" s="98"/>
      <c r="F13" s="98"/>
    </row>
    <row r="14" spans="1:6" ht="15">
      <c r="A14" s="166" t="s">
        <v>876</v>
      </c>
      <c r="B14" s="167">
        <v>1654500</v>
      </c>
      <c r="C14" s="167"/>
      <c r="D14" s="167">
        <v>2382000</v>
      </c>
      <c r="E14" s="98"/>
      <c r="F14" s="98"/>
    </row>
    <row r="15" spans="1:6" ht="15">
      <c r="A15" s="166" t="s">
        <v>877</v>
      </c>
      <c r="B15" s="167"/>
      <c r="C15" s="167"/>
      <c r="D15" s="167"/>
      <c r="E15" s="98"/>
      <c r="F15" s="98"/>
    </row>
    <row r="16" spans="1:6" ht="15">
      <c r="A16" s="169" t="s">
        <v>878</v>
      </c>
      <c r="B16" s="170">
        <f>SUM(B11:B15)</f>
        <v>1245289065</v>
      </c>
      <c r="C16" s="170"/>
      <c r="D16" s="170">
        <f>SUM(D11:D15)</f>
        <v>1212789370</v>
      </c>
      <c r="E16" s="98"/>
      <c r="F16" s="98"/>
    </row>
    <row r="17" spans="1:6" ht="15">
      <c r="A17" s="166" t="s">
        <v>879</v>
      </c>
      <c r="B17" s="167">
        <v>10000</v>
      </c>
      <c r="C17" s="167"/>
      <c r="D17" s="167">
        <v>10000</v>
      </c>
      <c r="E17" s="98"/>
      <c r="F17" s="98"/>
    </row>
    <row r="18" spans="1:6" ht="15">
      <c r="A18" s="166" t="s">
        <v>882</v>
      </c>
      <c r="B18" s="167"/>
      <c r="C18" s="167"/>
      <c r="D18" s="167"/>
      <c r="E18" s="98"/>
      <c r="F18" s="98"/>
    </row>
    <row r="19" spans="1:6" ht="15">
      <c r="A19" s="166" t="s">
        <v>885</v>
      </c>
      <c r="B19" s="167"/>
      <c r="C19" s="167"/>
      <c r="D19" s="167"/>
      <c r="E19" s="98"/>
      <c r="F19" s="98"/>
    </row>
    <row r="20" spans="1:6" ht="15">
      <c r="A20" s="169" t="s">
        <v>886</v>
      </c>
      <c r="B20" s="170">
        <f>SUM(B17:B19)</f>
        <v>10000</v>
      </c>
      <c r="C20" s="170"/>
      <c r="D20" s="170">
        <f>SUM(D17:D19)</f>
        <v>10000</v>
      </c>
      <c r="E20" s="98"/>
      <c r="F20" s="98"/>
    </row>
    <row r="21" spans="1:6" ht="15">
      <c r="A21" s="166" t="s">
        <v>887</v>
      </c>
      <c r="B21" s="167">
        <v>625599724</v>
      </c>
      <c r="C21" s="167"/>
      <c r="D21" s="167">
        <v>567568641</v>
      </c>
      <c r="E21" s="98"/>
      <c r="F21" s="98"/>
    </row>
    <row r="22" spans="1:6" ht="30">
      <c r="A22" s="166" t="s">
        <v>888</v>
      </c>
      <c r="B22" s="167"/>
      <c r="C22" s="167"/>
      <c r="D22" s="167"/>
      <c r="E22" s="98"/>
      <c r="F22" s="98"/>
    </row>
    <row r="23" spans="1:6" ht="15">
      <c r="A23" s="169" t="s">
        <v>947</v>
      </c>
      <c r="B23" s="170">
        <f>SUM(B21:B22)</f>
        <v>625599724</v>
      </c>
      <c r="C23" s="170"/>
      <c r="D23" s="170">
        <f>SUM(D21:D22)</f>
        <v>567568641</v>
      </c>
      <c r="E23" s="98"/>
      <c r="F23" s="98"/>
    </row>
    <row r="24" spans="1:6" ht="15">
      <c r="A24" s="169" t="s">
        <v>890</v>
      </c>
      <c r="B24" s="170">
        <f>SUM(B23,B20,B16,B10)</f>
        <v>1871125181</v>
      </c>
      <c r="C24" s="170"/>
      <c r="D24" s="170">
        <f>SUM(D23,D20,D16,D10)</f>
        <v>1780368011</v>
      </c>
      <c r="E24" s="98"/>
      <c r="F24" s="98"/>
    </row>
    <row r="25" spans="1:6" ht="15">
      <c r="A25" s="166" t="s">
        <v>948</v>
      </c>
      <c r="B25" s="167"/>
      <c r="C25" s="167"/>
      <c r="D25" s="167"/>
      <c r="E25" s="98"/>
      <c r="F25" s="98"/>
    </row>
    <row r="26" spans="1:6" ht="15">
      <c r="A26" s="166" t="s">
        <v>949</v>
      </c>
      <c r="B26" s="167"/>
      <c r="C26" s="167"/>
      <c r="D26" s="167"/>
      <c r="E26" s="98"/>
      <c r="F26" s="98"/>
    </row>
    <row r="27" spans="1:6" ht="15">
      <c r="A27" s="166" t="s">
        <v>950</v>
      </c>
      <c r="B27" s="167"/>
      <c r="C27" s="167"/>
      <c r="D27" s="167"/>
      <c r="E27" s="98"/>
      <c r="F27" s="98"/>
    </row>
    <row r="28" spans="1:6" ht="15">
      <c r="A28" s="166" t="s">
        <v>951</v>
      </c>
      <c r="B28" s="167"/>
      <c r="C28" s="167"/>
      <c r="D28" s="167"/>
      <c r="E28" s="98"/>
      <c r="F28" s="98"/>
    </row>
    <row r="29" spans="1:6" ht="15">
      <c r="A29" s="166" t="s">
        <v>952</v>
      </c>
      <c r="B29" s="167"/>
      <c r="C29" s="167"/>
      <c r="D29" s="167"/>
      <c r="E29" s="98"/>
      <c r="F29" s="98"/>
    </row>
    <row r="30" spans="1:6" ht="15">
      <c r="A30" s="169" t="s">
        <v>953</v>
      </c>
      <c r="B30" s="170"/>
      <c r="C30" s="170"/>
      <c r="D30" s="170"/>
      <c r="E30" s="98"/>
      <c r="F30" s="98"/>
    </row>
    <row r="31" spans="1:6" ht="15">
      <c r="A31" s="166" t="s">
        <v>954</v>
      </c>
      <c r="B31" s="167"/>
      <c r="C31" s="167"/>
      <c r="D31" s="167"/>
      <c r="E31" s="98"/>
      <c r="F31" s="98"/>
    </row>
    <row r="32" spans="1:6" ht="15">
      <c r="A32" s="166" t="s">
        <v>955</v>
      </c>
      <c r="B32" s="167"/>
      <c r="C32" s="167"/>
      <c r="D32" s="167"/>
      <c r="E32" s="98"/>
      <c r="F32" s="98"/>
    </row>
    <row r="33" spans="1:6" ht="15">
      <c r="A33" s="166" t="s">
        <v>956</v>
      </c>
      <c r="B33" s="167"/>
      <c r="C33" s="167"/>
      <c r="D33" s="167"/>
      <c r="E33" s="98"/>
      <c r="F33" s="98"/>
    </row>
    <row r="34" spans="1:6" ht="15">
      <c r="A34" s="166" t="s">
        <v>957</v>
      </c>
      <c r="B34" s="167"/>
      <c r="C34" s="167"/>
      <c r="D34" s="167"/>
      <c r="E34" s="98"/>
      <c r="F34" s="98"/>
    </row>
    <row r="35" spans="1:6" ht="15">
      <c r="A35" s="166" t="s">
        <v>958</v>
      </c>
      <c r="B35" s="167"/>
      <c r="C35" s="167"/>
      <c r="D35" s="167"/>
      <c r="E35" s="98"/>
      <c r="F35" s="98"/>
    </row>
    <row r="36" spans="1:6" ht="15">
      <c r="A36" s="166" t="s">
        <v>959</v>
      </c>
      <c r="B36" s="167"/>
      <c r="C36" s="167"/>
      <c r="D36" s="167"/>
      <c r="E36" s="98"/>
      <c r="F36" s="98"/>
    </row>
    <row r="37" spans="1:6" ht="15">
      <c r="A37" s="166" t="s">
        <v>960</v>
      </c>
      <c r="B37" s="167"/>
      <c r="C37" s="167"/>
      <c r="D37" s="167"/>
      <c r="E37" s="98"/>
      <c r="F37" s="98"/>
    </row>
    <row r="38" spans="1:6" ht="15">
      <c r="A38" s="169" t="s">
        <v>893</v>
      </c>
      <c r="B38" s="170"/>
      <c r="C38" s="170"/>
      <c r="D38" s="170"/>
      <c r="E38" s="98"/>
      <c r="F38" s="98"/>
    </row>
    <row r="39" spans="1:6" ht="15">
      <c r="A39" s="169" t="s">
        <v>961</v>
      </c>
      <c r="B39" s="170"/>
      <c r="C39" s="170"/>
      <c r="D39" s="170"/>
      <c r="E39" s="98"/>
      <c r="F39" s="98"/>
    </row>
    <row r="40" spans="1:6" ht="15">
      <c r="A40" s="166" t="s">
        <v>895</v>
      </c>
      <c r="B40" s="167"/>
      <c r="C40" s="167"/>
      <c r="D40" s="167"/>
      <c r="E40" s="98"/>
      <c r="F40" s="98"/>
    </row>
    <row r="41" spans="1:6" ht="15">
      <c r="A41" s="166" t="s">
        <v>896</v>
      </c>
      <c r="B41" s="167">
        <v>241355</v>
      </c>
      <c r="C41" s="167"/>
      <c r="D41" s="167">
        <v>74770</v>
      </c>
      <c r="E41" s="98"/>
      <c r="F41" s="98"/>
    </row>
    <row r="42" spans="1:6" ht="15">
      <c r="A42" s="166" t="s">
        <v>897</v>
      </c>
      <c r="B42" s="167">
        <v>167690767</v>
      </c>
      <c r="C42" s="167"/>
      <c r="D42" s="167">
        <v>214956227</v>
      </c>
      <c r="E42" s="98"/>
      <c r="F42" s="98"/>
    </row>
    <row r="43" spans="1:6" ht="15">
      <c r="A43" s="166" t="s">
        <v>898</v>
      </c>
      <c r="B43" s="167"/>
      <c r="C43" s="167"/>
      <c r="D43" s="167"/>
      <c r="E43" s="98"/>
      <c r="F43" s="98"/>
    </row>
    <row r="44" spans="1:6" ht="15">
      <c r="A44" s="166" t="s">
        <v>899</v>
      </c>
      <c r="B44" s="167"/>
      <c r="C44" s="167"/>
      <c r="D44" s="167"/>
      <c r="E44" s="98"/>
      <c r="F44" s="98"/>
    </row>
    <row r="45" spans="1:6" ht="15">
      <c r="A45" s="169" t="s">
        <v>900</v>
      </c>
      <c r="B45" s="170">
        <f>SUM(B40:B44)</f>
        <v>167932122</v>
      </c>
      <c r="C45" s="170">
        <f>SUM(C40:C44)</f>
        <v>0</v>
      </c>
      <c r="D45" s="170">
        <f>SUM(D40:D44)</f>
        <v>215030997</v>
      </c>
      <c r="E45" s="98"/>
      <c r="F45" s="98"/>
    </row>
    <row r="46" spans="1:6" ht="30">
      <c r="A46" s="166" t="s">
        <v>962</v>
      </c>
      <c r="B46" s="167">
        <v>1176031</v>
      </c>
      <c r="C46" s="167"/>
      <c r="D46" s="167">
        <v>1176031</v>
      </c>
      <c r="E46" s="98"/>
      <c r="F46" s="98"/>
    </row>
    <row r="47" spans="1:6" ht="30">
      <c r="A47" s="166" t="s">
        <v>963</v>
      </c>
      <c r="B47" s="167"/>
      <c r="C47" s="167"/>
      <c r="D47" s="167"/>
      <c r="E47" s="98"/>
      <c r="F47" s="98"/>
    </row>
    <row r="48" spans="1:6" ht="30">
      <c r="A48" s="166" t="s">
        <v>964</v>
      </c>
      <c r="B48" s="167">
        <v>3182104</v>
      </c>
      <c r="C48" s="167"/>
      <c r="D48" s="167">
        <v>2523267</v>
      </c>
      <c r="E48" s="98"/>
      <c r="F48" s="98"/>
    </row>
    <row r="49" spans="1:6" ht="15">
      <c r="A49" s="166" t="s">
        <v>965</v>
      </c>
      <c r="B49" s="167">
        <v>4114373</v>
      </c>
      <c r="C49" s="167"/>
      <c r="D49" s="167">
        <v>5403483</v>
      </c>
      <c r="E49" s="98"/>
      <c r="F49" s="98"/>
    </row>
    <row r="50" spans="1:6" ht="30">
      <c r="A50" s="166" t="s">
        <v>966</v>
      </c>
      <c r="B50" s="167"/>
      <c r="C50" s="167"/>
      <c r="D50" s="167"/>
      <c r="E50" s="98"/>
      <c r="F50" s="98"/>
    </row>
    <row r="51" spans="1:6" ht="30">
      <c r="A51" s="166" t="s">
        <v>967</v>
      </c>
      <c r="B51" s="167"/>
      <c r="C51" s="167"/>
      <c r="D51" s="167"/>
      <c r="E51" s="98"/>
      <c r="F51" s="98"/>
    </row>
    <row r="52" spans="1:6" ht="30">
      <c r="A52" s="166" t="s">
        <v>968</v>
      </c>
      <c r="B52" s="167"/>
      <c r="C52" s="167"/>
      <c r="D52" s="167"/>
      <c r="E52" s="98"/>
      <c r="F52" s="98"/>
    </row>
    <row r="53" spans="1:6" ht="30">
      <c r="A53" s="166" t="s">
        <v>969</v>
      </c>
      <c r="B53" s="167"/>
      <c r="C53" s="167"/>
      <c r="D53" s="167"/>
      <c r="E53" s="98"/>
      <c r="F53" s="98"/>
    </row>
    <row r="54" spans="1:6" ht="15">
      <c r="A54" s="169" t="s">
        <v>970</v>
      </c>
      <c r="B54" s="170">
        <f>SUM(B46:B53)</f>
        <v>8472508</v>
      </c>
      <c r="C54" s="170"/>
      <c r="D54" s="170">
        <f>SUM(D46:D53)</f>
        <v>9102781</v>
      </c>
      <c r="E54" s="98"/>
      <c r="F54" s="98"/>
    </row>
    <row r="55" spans="1:6" ht="30">
      <c r="A55" s="166" t="s">
        <v>971</v>
      </c>
      <c r="B55" s="167"/>
      <c r="C55" s="167"/>
      <c r="D55" s="167"/>
      <c r="E55" s="98"/>
      <c r="F55" s="98"/>
    </row>
    <row r="56" spans="1:6" ht="30">
      <c r="A56" s="166" t="s">
        <v>972</v>
      </c>
      <c r="B56" s="167"/>
      <c r="C56" s="167"/>
      <c r="D56" s="167"/>
      <c r="E56" s="98"/>
      <c r="F56" s="98"/>
    </row>
    <row r="57" spans="1:6" ht="30">
      <c r="A57" s="166" t="s">
        <v>973</v>
      </c>
      <c r="B57" s="167"/>
      <c r="C57" s="167"/>
      <c r="D57" s="167"/>
      <c r="E57" s="98"/>
      <c r="F57" s="98"/>
    </row>
    <row r="58" spans="1:6" ht="30">
      <c r="A58" s="166" t="s">
        <v>974</v>
      </c>
      <c r="B58" s="167">
        <v>0</v>
      </c>
      <c r="C58" s="167"/>
      <c r="D58" s="167">
        <v>0</v>
      </c>
      <c r="E58" s="98"/>
      <c r="F58" s="98"/>
    </row>
    <row r="59" spans="1:6" ht="30">
      <c r="A59" s="166" t="s">
        <v>975</v>
      </c>
      <c r="B59" s="167"/>
      <c r="C59" s="167"/>
      <c r="D59" s="167"/>
      <c r="E59" s="98"/>
      <c r="F59" s="98"/>
    </row>
    <row r="60" spans="1:6" ht="30">
      <c r="A60" s="166" t="s">
        <v>976</v>
      </c>
      <c r="B60" s="167"/>
      <c r="C60" s="167"/>
      <c r="D60" s="167"/>
      <c r="E60" s="98"/>
      <c r="F60" s="98"/>
    </row>
    <row r="61" spans="1:6" ht="30">
      <c r="A61" s="166" t="s">
        <v>977</v>
      </c>
      <c r="B61" s="167"/>
      <c r="C61" s="167"/>
      <c r="D61" s="167"/>
      <c r="E61" s="98"/>
      <c r="F61" s="98"/>
    </row>
    <row r="62" spans="1:6" ht="30">
      <c r="A62" s="166" t="s">
        <v>978</v>
      </c>
      <c r="B62" s="167"/>
      <c r="C62" s="167"/>
      <c r="D62" s="167"/>
      <c r="E62" s="98"/>
      <c r="F62" s="98"/>
    </row>
    <row r="63" spans="1:6" ht="15">
      <c r="A63" s="169" t="s">
        <v>902</v>
      </c>
      <c r="B63" s="170">
        <f>SUM(B55:B62)</f>
        <v>0</v>
      </c>
      <c r="C63" s="170"/>
      <c r="D63" s="170">
        <f>SUM(D55:D62)</f>
        <v>0</v>
      </c>
      <c r="E63" s="98"/>
      <c r="F63" s="98"/>
    </row>
    <row r="64" spans="1:6" ht="15">
      <c r="A64" s="166" t="s">
        <v>903</v>
      </c>
      <c r="B64" s="167">
        <v>150000</v>
      </c>
      <c r="C64" s="167"/>
      <c r="D64" s="167">
        <v>150000</v>
      </c>
      <c r="E64" s="98"/>
      <c r="F64" s="98"/>
    </row>
    <row r="65" spans="1:6" ht="15">
      <c r="A65" s="166" t="s">
        <v>979</v>
      </c>
      <c r="B65" s="167"/>
      <c r="C65" s="167"/>
      <c r="D65" s="167"/>
      <c r="E65" s="98"/>
      <c r="F65" s="98"/>
    </row>
    <row r="66" spans="1:6" ht="15">
      <c r="A66" s="166" t="s">
        <v>980</v>
      </c>
      <c r="B66" s="167"/>
      <c r="C66" s="167"/>
      <c r="D66" s="167"/>
      <c r="E66" s="98"/>
      <c r="F66" s="98"/>
    </row>
    <row r="67" spans="1:6" ht="15">
      <c r="A67" s="166" t="s">
        <v>981</v>
      </c>
      <c r="B67" s="167"/>
      <c r="C67" s="167"/>
      <c r="D67" s="167"/>
      <c r="E67" s="98"/>
      <c r="F67" s="98"/>
    </row>
    <row r="68" spans="1:6" ht="15">
      <c r="A68" s="166" t="s">
        <v>982</v>
      </c>
      <c r="B68" s="167">
        <v>150000</v>
      </c>
      <c r="C68" s="167"/>
      <c r="D68" s="167">
        <v>150000</v>
      </c>
      <c r="E68" s="98"/>
      <c r="F68" s="98"/>
    </row>
    <row r="69" spans="1:6" ht="15">
      <c r="A69" s="166" t="s">
        <v>983</v>
      </c>
      <c r="B69" s="167"/>
      <c r="C69" s="167"/>
      <c r="D69" s="167"/>
      <c r="E69" s="98"/>
      <c r="F69" s="98"/>
    </row>
    <row r="70" spans="1:6" ht="30">
      <c r="A70" s="166" t="s">
        <v>904</v>
      </c>
      <c r="B70" s="167"/>
      <c r="C70" s="167"/>
      <c r="D70" s="167"/>
      <c r="E70" s="98"/>
      <c r="F70" s="98"/>
    </row>
    <row r="71" spans="1:6" ht="15">
      <c r="A71" s="166" t="s">
        <v>905</v>
      </c>
      <c r="B71" s="167"/>
      <c r="C71" s="167"/>
      <c r="D71" s="167"/>
      <c r="E71" s="98"/>
      <c r="F71" s="98"/>
    </row>
    <row r="72" spans="1:6" ht="15">
      <c r="A72" s="166" t="s">
        <v>906</v>
      </c>
      <c r="B72" s="167">
        <v>10000</v>
      </c>
      <c r="C72" s="167"/>
      <c r="D72" s="167">
        <v>10000</v>
      </c>
      <c r="E72" s="98"/>
      <c r="F72" s="98"/>
    </row>
    <row r="73" spans="1:6" ht="30">
      <c r="A73" s="166" t="s">
        <v>907</v>
      </c>
      <c r="B73" s="167"/>
      <c r="C73" s="167"/>
      <c r="D73" s="167"/>
      <c r="E73" s="98"/>
      <c r="F73" s="98"/>
    </row>
    <row r="74" spans="1:6" ht="30">
      <c r="A74" s="166" t="s">
        <v>908</v>
      </c>
      <c r="B74" s="167"/>
      <c r="C74" s="167"/>
      <c r="D74" s="167"/>
      <c r="E74" s="98"/>
      <c r="F74" s="98"/>
    </row>
    <row r="75" spans="1:6" ht="30">
      <c r="A75" s="166" t="s">
        <v>909</v>
      </c>
      <c r="B75" s="167"/>
      <c r="C75" s="167"/>
      <c r="D75" s="167"/>
      <c r="E75" s="98"/>
      <c r="F75" s="98"/>
    </row>
    <row r="76" spans="1:6" ht="15">
      <c r="A76" s="169" t="s">
        <v>910</v>
      </c>
      <c r="B76" s="170">
        <f>SUM(B64+B70+B71+B72+B73+B74+B75)</f>
        <v>160000</v>
      </c>
      <c r="C76" s="170"/>
      <c r="D76" s="170">
        <f>SUM(D64+D70+D71+D72+D73+D74+D75)</f>
        <v>160000</v>
      </c>
      <c r="E76" s="98"/>
      <c r="F76" s="98"/>
    </row>
    <row r="77" spans="1:6" ht="15">
      <c r="A77" s="169" t="s">
        <v>984</v>
      </c>
      <c r="B77" s="170">
        <f>SUM(B54+B63+B76)</f>
        <v>8632508</v>
      </c>
      <c r="C77" s="170"/>
      <c r="D77" s="170">
        <f>SUM(D54+D63+D76)</f>
        <v>9262781</v>
      </c>
      <c r="E77" s="98"/>
      <c r="F77" s="98"/>
    </row>
    <row r="78" spans="1:6" ht="15">
      <c r="A78" s="169" t="s">
        <v>912</v>
      </c>
      <c r="B78" s="170">
        <v>1678798</v>
      </c>
      <c r="C78" s="170"/>
      <c r="D78" s="170">
        <v>0</v>
      </c>
      <c r="E78" s="98"/>
      <c r="F78" s="98"/>
    </row>
    <row r="79" spans="1:6" ht="15">
      <c r="A79" s="166" t="s">
        <v>913</v>
      </c>
      <c r="B79" s="167"/>
      <c r="C79" s="167"/>
      <c r="D79" s="167"/>
      <c r="E79" s="98"/>
      <c r="F79" s="98"/>
    </row>
    <row r="80" spans="1:6" ht="15">
      <c r="A80" s="166" t="s">
        <v>914</v>
      </c>
      <c r="B80" s="167"/>
      <c r="C80" s="167"/>
      <c r="D80" s="167"/>
      <c r="E80" s="98"/>
      <c r="F80" s="98"/>
    </row>
    <row r="81" spans="1:6" ht="15">
      <c r="A81" s="166" t="s">
        <v>915</v>
      </c>
      <c r="B81" s="167"/>
      <c r="C81" s="167"/>
      <c r="D81" s="167"/>
      <c r="E81" s="98"/>
      <c r="F81" s="98"/>
    </row>
    <row r="82" spans="1:6" ht="15">
      <c r="A82" s="169" t="s">
        <v>985</v>
      </c>
      <c r="B82" s="170">
        <v>0</v>
      </c>
      <c r="C82" s="170"/>
      <c r="D82" s="170">
        <v>0</v>
      </c>
      <c r="E82" s="98"/>
      <c r="F82" s="98"/>
    </row>
    <row r="83" spans="1:6" ht="15">
      <c r="A83" s="171" t="s">
        <v>917</v>
      </c>
      <c r="B83" s="172">
        <f>SUM(B24+B39+B45+B77+B78+B82)</f>
        <v>2049368609</v>
      </c>
      <c r="C83" s="172"/>
      <c r="D83" s="172">
        <f>SUM(D24+D39+D45+D77+D78+D82)</f>
        <v>2004661789</v>
      </c>
      <c r="E83" s="98"/>
      <c r="F83" s="98"/>
    </row>
    <row r="84" spans="1:6" ht="15">
      <c r="A84" s="169" t="s">
        <v>918</v>
      </c>
      <c r="B84" s="99"/>
      <c r="C84" s="99"/>
      <c r="D84" s="99"/>
      <c r="E84" s="98"/>
      <c r="F84" s="98"/>
    </row>
    <row r="85" spans="1:6" ht="15">
      <c r="A85" s="166" t="s">
        <v>919</v>
      </c>
      <c r="B85" s="167">
        <v>2321804382</v>
      </c>
      <c r="C85" s="167"/>
      <c r="D85" s="167">
        <v>2321804382</v>
      </c>
      <c r="E85" s="98"/>
      <c r="F85" s="98"/>
    </row>
    <row r="86" spans="1:6" ht="15">
      <c r="A86" s="166" t="s">
        <v>920</v>
      </c>
      <c r="B86" s="167"/>
      <c r="C86" s="167"/>
      <c r="D86" s="167"/>
      <c r="E86" s="98"/>
      <c r="F86" s="98"/>
    </row>
    <row r="87" spans="1:6" ht="15">
      <c r="A87" s="166" t="s">
        <v>921</v>
      </c>
      <c r="B87" s="167">
        <v>136604701</v>
      </c>
      <c r="C87" s="167"/>
      <c r="D87" s="167">
        <v>136604701</v>
      </c>
      <c r="E87" s="98"/>
      <c r="F87" s="98"/>
    </row>
    <row r="88" spans="1:6" ht="15">
      <c r="A88" s="166" t="s">
        <v>922</v>
      </c>
      <c r="B88" s="167">
        <v>-403908129</v>
      </c>
      <c r="C88" s="167"/>
      <c r="D88" s="167">
        <v>-633945551</v>
      </c>
      <c r="E88" s="98"/>
      <c r="F88" s="98"/>
    </row>
    <row r="89" spans="1:6" ht="15">
      <c r="A89" s="166" t="s">
        <v>923</v>
      </c>
      <c r="B89" s="167"/>
      <c r="C89" s="167"/>
      <c r="D89" s="167"/>
      <c r="E89" s="98"/>
      <c r="F89" s="98"/>
    </row>
    <row r="90" spans="1:6" ht="15">
      <c r="A90" s="166" t="s">
        <v>924</v>
      </c>
      <c r="B90" s="167">
        <v>-12147319</v>
      </c>
      <c r="C90" s="167"/>
      <c r="D90" s="167">
        <v>176096865</v>
      </c>
      <c r="E90" s="98"/>
      <c r="F90" s="98"/>
    </row>
    <row r="91" spans="1:6" ht="15">
      <c r="A91" s="169" t="s">
        <v>986</v>
      </c>
      <c r="B91" s="170">
        <f>SUM(B85:B90)</f>
        <v>2042353635</v>
      </c>
      <c r="C91" s="170">
        <f>SUM(C85:C90)</f>
        <v>0</v>
      </c>
      <c r="D91" s="170">
        <f>SUM(D85:D90)</f>
        <v>2000560397</v>
      </c>
      <c r="E91" s="98"/>
      <c r="F91" s="98"/>
    </row>
    <row r="92" spans="1:6" ht="30">
      <c r="A92" s="166" t="s">
        <v>987</v>
      </c>
      <c r="B92" s="167"/>
      <c r="C92" s="167"/>
      <c r="D92" s="167"/>
      <c r="E92" s="98"/>
      <c r="F92" s="98"/>
    </row>
    <row r="93" spans="1:6" ht="30">
      <c r="A93" s="166" t="s">
        <v>988</v>
      </c>
      <c r="B93" s="167"/>
      <c r="C93" s="167"/>
      <c r="D93" s="167"/>
      <c r="E93" s="98"/>
      <c r="F93" s="98"/>
    </row>
    <row r="94" spans="1:6" ht="30">
      <c r="A94" s="166" t="s">
        <v>989</v>
      </c>
      <c r="B94" s="167">
        <v>2000906</v>
      </c>
      <c r="C94" s="167"/>
      <c r="D94" s="167">
        <v>1825098</v>
      </c>
      <c r="E94" s="98"/>
      <c r="F94" s="98"/>
    </row>
    <row r="95" spans="1:6" ht="30">
      <c r="A95" s="166" t="s">
        <v>990</v>
      </c>
      <c r="B95" s="167">
        <v>85161</v>
      </c>
      <c r="C95" s="167"/>
      <c r="D95" s="167">
        <v>0</v>
      </c>
      <c r="E95" s="98"/>
      <c r="F95" s="98"/>
    </row>
    <row r="96" spans="1:6" ht="30">
      <c r="A96" s="166" t="s">
        <v>991</v>
      </c>
      <c r="B96" s="167">
        <v>886455</v>
      </c>
      <c r="C96" s="167"/>
      <c r="D96" s="167">
        <v>886455</v>
      </c>
      <c r="E96" s="98"/>
      <c r="F96" s="98"/>
    </row>
    <row r="97" spans="1:6" ht="15">
      <c r="A97" s="166" t="s">
        <v>992</v>
      </c>
      <c r="B97" s="167"/>
      <c r="C97" s="167"/>
      <c r="D97" s="167"/>
      <c r="E97" s="98"/>
      <c r="F97" s="98"/>
    </row>
    <row r="98" spans="1:6" ht="15">
      <c r="A98" s="166" t="s">
        <v>993</v>
      </c>
      <c r="B98" s="167"/>
      <c r="C98" s="167"/>
      <c r="D98" s="167"/>
      <c r="E98" s="98"/>
      <c r="F98" s="98"/>
    </row>
    <row r="99" spans="1:6" ht="30">
      <c r="A99" s="166" t="s">
        <v>994</v>
      </c>
      <c r="B99" s="167"/>
      <c r="C99" s="167"/>
      <c r="D99" s="167"/>
      <c r="E99" s="98"/>
      <c r="F99" s="98"/>
    </row>
    <row r="100" spans="1:6" ht="30">
      <c r="A100" s="166" t="s">
        <v>995</v>
      </c>
      <c r="B100" s="167"/>
      <c r="C100" s="167"/>
      <c r="D100" s="167"/>
      <c r="E100" s="98"/>
      <c r="F100" s="98"/>
    </row>
    <row r="101" spans="1:6" ht="15">
      <c r="A101" s="169" t="s">
        <v>926</v>
      </c>
      <c r="B101" s="170">
        <f>SUM(B92:B100)</f>
        <v>2972522</v>
      </c>
      <c r="C101" s="170">
        <f>SUM(C92:C100)</f>
        <v>0</v>
      </c>
      <c r="D101" s="170">
        <f>SUM(D92:D100)</f>
        <v>2711553</v>
      </c>
      <c r="E101" s="98"/>
      <c r="F101" s="98"/>
    </row>
    <row r="102" spans="1:6" ht="30">
      <c r="A102" s="166" t="s">
        <v>996</v>
      </c>
      <c r="B102" s="167"/>
      <c r="C102" s="167"/>
      <c r="D102" s="167"/>
      <c r="E102" s="98"/>
      <c r="F102" s="98"/>
    </row>
    <row r="103" spans="1:6" ht="30">
      <c r="A103" s="166" t="s">
        <v>997</v>
      </c>
      <c r="B103" s="167"/>
      <c r="C103" s="167"/>
      <c r="D103" s="167"/>
      <c r="E103" s="98"/>
      <c r="F103" s="98"/>
    </row>
    <row r="104" spans="1:6" ht="30">
      <c r="A104" s="166" t="s">
        <v>998</v>
      </c>
      <c r="B104" s="167">
        <v>0</v>
      </c>
      <c r="C104" s="167"/>
      <c r="D104" s="167">
        <v>0</v>
      </c>
      <c r="E104" s="98"/>
      <c r="F104" s="98"/>
    </row>
    <row r="105" spans="1:6" ht="30">
      <c r="A105" s="166" t="s">
        <v>999</v>
      </c>
      <c r="B105" s="167"/>
      <c r="C105" s="167"/>
      <c r="D105" s="167"/>
      <c r="E105" s="98"/>
      <c r="F105" s="98"/>
    </row>
    <row r="106" spans="1:6" ht="30">
      <c r="A106" s="166" t="s">
        <v>1000</v>
      </c>
      <c r="B106" s="167"/>
      <c r="C106" s="167"/>
      <c r="D106" s="167"/>
      <c r="E106" s="98"/>
      <c r="F106" s="98"/>
    </row>
    <row r="107" spans="1:6" ht="30">
      <c r="A107" s="166" t="s">
        <v>1001</v>
      </c>
      <c r="B107" s="167"/>
      <c r="C107" s="167"/>
      <c r="D107" s="167"/>
      <c r="E107" s="98"/>
      <c r="F107" s="98"/>
    </row>
    <row r="108" spans="1:6" ht="30">
      <c r="A108" s="166" t="s">
        <v>1002</v>
      </c>
      <c r="B108" s="167"/>
      <c r="C108" s="167"/>
      <c r="D108" s="167"/>
      <c r="E108" s="98"/>
      <c r="F108" s="98"/>
    </row>
    <row r="109" spans="1:6" ht="30">
      <c r="A109" s="166" t="s">
        <v>1003</v>
      </c>
      <c r="B109" s="167"/>
      <c r="C109" s="167"/>
      <c r="D109" s="167"/>
      <c r="E109" s="98"/>
      <c r="F109" s="98"/>
    </row>
    <row r="110" spans="1:6" ht="30">
      <c r="A110" s="166" t="s">
        <v>1004</v>
      </c>
      <c r="B110" s="167">
        <v>1353143</v>
      </c>
      <c r="C110" s="167"/>
      <c r="D110" s="167">
        <v>1358021</v>
      </c>
      <c r="E110" s="98"/>
      <c r="F110" s="98"/>
    </row>
    <row r="111" spans="1:6" ht="15">
      <c r="A111" s="169" t="s">
        <v>927</v>
      </c>
      <c r="B111" s="170">
        <f>SUM(B102:B110)</f>
        <v>1353143</v>
      </c>
      <c r="C111" s="170"/>
      <c r="D111" s="170">
        <f>SUM(D102:D110)</f>
        <v>1358021</v>
      </c>
      <c r="E111" s="98"/>
      <c r="F111" s="98"/>
    </row>
    <row r="112" spans="1:6" ht="15">
      <c r="A112" s="166" t="s">
        <v>928</v>
      </c>
      <c r="B112" s="167">
        <v>0</v>
      </c>
      <c r="C112" s="167"/>
      <c r="D112" s="167">
        <v>0</v>
      </c>
      <c r="E112" s="98"/>
      <c r="F112" s="98"/>
    </row>
    <row r="113" spans="1:6" ht="30">
      <c r="A113" s="166" t="s">
        <v>929</v>
      </c>
      <c r="B113" s="167"/>
      <c r="C113" s="167"/>
      <c r="D113" s="167"/>
      <c r="E113" s="98"/>
      <c r="F113" s="98"/>
    </row>
    <row r="114" spans="1:6" ht="15">
      <c r="A114" s="166" t="s">
        <v>930</v>
      </c>
      <c r="B114" s="167">
        <v>165634</v>
      </c>
      <c r="C114" s="167"/>
      <c r="D114" s="167">
        <v>31818</v>
      </c>
      <c r="E114" s="98"/>
      <c r="F114" s="98"/>
    </row>
    <row r="115" spans="1:6" ht="15">
      <c r="A115" s="166" t="s">
        <v>931</v>
      </c>
      <c r="B115" s="167"/>
      <c r="C115" s="167"/>
      <c r="D115" s="167"/>
      <c r="E115" s="98"/>
      <c r="F115" s="98"/>
    </row>
    <row r="116" spans="1:6" ht="30">
      <c r="A116" s="166" t="s">
        <v>932</v>
      </c>
      <c r="B116" s="167"/>
      <c r="C116" s="167"/>
      <c r="D116" s="167"/>
      <c r="E116" s="98"/>
      <c r="F116" s="98"/>
    </row>
    <row r="117" spans="1:6" ht="30">
      <c r="A117" s="166" t="s">
        <v>933</v>
      </c>
      <c r="B117" s="167"/>
      <c r="C117" s="167"/>
      <c r="D117" s="167"/>
      <c r="E117" s="98"/>
      <c r="F117" s="98"/>
    </row>
    <row r="118" spans="1:6" ht="30">
      <c r="A118" s="166" t="s">
        <v>934</v>
      </c>
      <c r="B118" s="167"/>
      <c r="C118" s="167"/>
      <c r="D118" s="167"/>
      <c r="E118" s="98"/>
      <c r="F118" s="98"/>
    </row>
    <row r="119" spans="1:6" ht="15">
      <c r="A119" s="169" t="s">
        <v>1005</v>
      </c>
      <c r="B119" s="167">
        <f>SUM(B112:B118)</f>
        <v>165634</v>
      </c>
      <c r="C119" s="167"/>
      <c r="D119" s="167">
        <f>SUM(D112:D118)</f>
        <v>31818</v>
      </c>
      <c r="E119" s="98"/>
      <c r="F119" s="98"/>
    </row>
    <row r="120" spans="1:6" ht="15">
      <c r="A120" s="169" t="s">
        <v>936</v>
      </c>
      <c r="B120" s="170">
        <f>SUM(B101+B111+B119)</f>
        <v>4491299</v>
      </c>
      <c r="C120" s="170"/>
      <c r="D120" s="170">
        <f>SUM(D101+D111+D119)</f>
        <v>4101392</v>
      </c>
      <c r="E120" s="98"/>
      <c r="F120" s="98"/>
    </row>
    <row r="121" spans="1:6" ht="15">
      <c r="A121" s="169" t="s">
        <v>937</v>
      </c>
      <c r="B121" s="170"/>
      <c r="C121" s="170"/>
      <c r="D121" s="170"/>
      <c r="E121" s="98"/>
      <c r="F121" s="98"/>
    </row>
    <row r="122" spans="1:6" ht="15">
      <c r="A122" s="166" t="s">
        <v>1012</v>
      </c>
      <c r="B122" s="167">
        <v>0</v>
      </c>
      <c r="C122" s="167"/>
      <c r="D122" s="167">
        <v>0</v>
      </c>
      <c r="E122" s="98"/>
      <c r="F122" s="98"/>
    </row>
    <row r="123" spans="1:6" ht="15">
      <c r="A123" s="166" t="s">
        <v>1013</v>
      </c>
      <c r="B123" s="167">
        <v>2523675</v>
      </c>
      <c r="C123" s="167"/>
      <c r="D123" s="167">
        <v>0</v>
      </c>
      <c r="E123" s="98"/>
      <c r="F123" s="98"/>
    </row>
    <row r="124" spans="1:6" ht="15">
      <c r="A124" s="166" t="s">
        <v>1014</v>
      </c>
      <c r="B124" s="167"/>
      <c r="C124" s="167"/>
      <c r="D124" s="167"/>
      <c r="E124" s="98"/>
      <c r="F124" s="98"/>
    </row>
    <row r="125" spans="1:6" ht="15">
      <c r="A125" s="169" t="s">
        <v>1011</v>
      </c>
      <c r="B125" s="170">
        <f>SUM(B122:B124)</f>
        <v>2523675</v>
      </c>
      <c r="C125" s="170"/>
      <c r="D125" s="170">
        <f>SUM(D122:D124)</f>
        <v>0</v>
      </c>
      <c r="E125" s="98"/>
      <c r="F125" s="98"/>
    </row>
    <row r="126" spans="1:6" ht="15">
      <c r="A126" s="171" t="s">
        <v>1006</v>
      </c>
      <c r="B126" s="172">
        <f>SUM(B91+B120+B121+B125)</f>
        <v>2049368609</v>
      </c>
      <c r="C126" s="172">
        <f>SUM(C91+C120+C121+C125)</f>
        <v>0</v>
      </c>
      <c r="D126" s="172">
        <f>SUM(D91+D120+D121+D125)</f>
        <v>2004661789</v>
      </c>
      <c r="E126" s="98"/>
      <c r="F126" s="98"/>
    </row>
    <row r="127" spans="1:6" ht="15">
      <c r="A127" s="98"/>
      <c r="B127" s="98"/>
      <c r="C127" s="98"/>
      <c r="D127" s="98"/>
      <c r="E127" s="98"/>
      <c r="F127" s="98"/>
    </row>
    <row r="128" spans="1:6" ht="15">
      <c r="A128" s="98"/>
      <c r="B128" s="98"/>
      <c r="C128" s="98"/>
      <c r="D128" s="98"/>
      <c r="E128" s="98"/>
      <c r="F128" s="98"/>
    </row>
    <row r="129" spans="1:6" ht="15">
      <c r="A129" s="98"/>
      <c r="B129" s="98"/>
      <c r="C129" s="98"/>
      <c r="D129" s="98"/>
      <c r="E129" s="98"/>
      <c r="F129" s="98"/>
    </row>
    <row r="130" spans="1:6" ht="15">
      <c r="A130" s="98"/>
      <c r="B130" s="98"/>
      <c r="C130" s="98"/>
      <c r="D130" s="98"/>
      <c r="E130" s="98"/>
      <c r="F130" s="98"/>
    </row>
    <row r="131" spans="1:6" ht="15">
      <c r="A131" s="98"/>
      <c r="B131" s="98"/>
      <c r="C131" s="98"/>
      <c r="D131" s="98"/>
      <c r="E131" s="98"/>
      <c r="F131" s="98"/>
    </row>
    <row r="132" spans="1:6" ht="15">
      <c r="A132" s="98"/>
      <c r="B132" s="98"/>
      <c r="C132" s="98"/>
      <c r="D132" s="98"/>
      <c r="E132" s="98"/>
      <c r="F132" s="98"/>
    </row>
    <row r="133" spans="1:6" ht="15">
      <c r="A133" s="98"/>
      <c r="B133" s="98"/>
      <c r="C133" s="98"/>
      <c r="D133" s="98"/>
      <c r="E133" s="98"/>
      <c r="F133" s="98"/>
    </row>
    <row r="134" spans="1:6" ht="15">
      <c r="A134" s="98"/>
      <c r="B134" s="98"/>
      <c r="C134" s="98"/>
      <c r="D134" s="98"/>
      <c r="E134" s="98"/>
      <c r="F134" s="9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137" customWidth="1"/>
  </cols>
  <sheetData>
    <row r="1" spans="1:2" ht="15">
      <c r="A1" s="291" t="s">
        <v>1099</v>
      </c>
      <c r="B1" s="291"/>
    </row>
    <row r="2" spans="1:2" ht="27" customHeight="1">
      <c r="A2" s="288" t="s">
        <v>1016</v>
      </c>
      <c r="B2" s="293"/>
    </row>
    <row r="3" spans="1:7" ht="71.25" customHeight="1">
      <c r="A3" s="292" t="s">
        <v>161</v>
      </c>
      <c r="B3" s="292"/>
      <c r="C3" s="70"/>
      <c r="D3" s="70"/>
      <c r="E3" s="70"/>
      <c r="F3" s="70"/>
      <c r="G3" s="70"/>
    </row>
    <row r="4" spans="1:7" ht="24" customHeight="1">
      <c r="A4" s="66"/>
      <c r="B4" s="136"/>
      <c r="C4" s="70"/>
      <c r="D4" s="70"/>
      <c r="E4" s="70"/>
      <c r="F4" s="70"/>
      <c r="G4" s="70"/>
    </row>
    <row r="5" ht="22.5" customHeight="1">
      <c r="A5" s="3" t="s">
        <v>142</v>
      </c>
    </row>
    <row r="6" spans="1:2" ht="18">
      <c r="A6" s="42" t="s">
        <v>146</v>
      </c>
      <c r="B6" s="138" t="s">
        <v>152</v>
      </c>
    </row>
    <row r="7" spans="1:2" ht="15">
      <c r="A7" s="41" t="s">
        <v>198</v>
      </c>
      <c r="B7" s="139"/>
    </row>
    <row r="8" spans="1:2" ht="15">
      <c r="A8" s="71" t="s">
        <v>199</v>
      </c>
      <c r="B8" s="139"/>
    </row>
    <row r="9" spans="1:2" ht="15">
      <c r="A9" s="41" t="s">
        <v>200</v>
      </c>
      <c r="B9" s="139"/>
    </row>
    <row r="10" spans="1:2" ht="15">
      <c r="A10" s="41" t="s">
        <v>201</v>
      </c>
      <c r="B10" s="139"/>
    </row>
    <row r="11" spans="1:2" ht="15">
      <c r="A11" s="41" t="s">
        <v>202</v>
      </c>
      <c r="B11" s="139"/>
    </row>
    <row r="12" spans="1:2" ht="15">
      <c r="A12" s="41" t="s">
        <v>203</v>
      </c>
      <c r="B12" s="139"/>
    </row>
    <row r="13" spans="1:2" ht="15">
      <c r="A13" s="41" t="s">
        <v>204</v>
      </c>
      <c r="B13" s="139"/>
    </row>
    <row r="14" spans="1:2" ht="15">
      <c r="A14" s="41" t="s">
        <v>205</v>
      </c>
      <c r="B14" s="139"/>
    </row>
    <row r="15" spans="1:2" ht="15">
      <c r="A15" s="69" t="s">
        <v>155</v>
      </c>
      <c r="B15" s="140">
        <v>0</v>
      </c>
    </row>
    <row r="16" spans="1:2" ht="30">
      <c r="A16" s="72" t="s">
        <v>147</v>
      </c>
      <c r="B16" s="139"/>
    </row>
    <row r="17" spans="1:2" ht="30">
      <c r="A17" s="72" t="s">
        <v>148</v>
      </c>
      <c r="B17" s="139"/>
    </row>
    <row r="18" spans="1:2" ht="15">
      <c r="A18" s="73" t="s">
        <v>149</v>
      </c>
      <c r="B18" s="139"/>
    </row>
    <row r="19" spans="1:2" ht="15">
      <c r="A19" s="73" t="s">
        <v>150</v>
      </c>
      <c r="B19" s="139"/>
    </row>
    <row r="20" spans="1:2" ht="15">
      <c r="A20" s="41" t="s">
        <v>153</v>
      </c>
      <c r="B20" s="139"/>
    </row>
    <row r="21" spans="1:2" ht="15">
      <c r="A21" s="49" t="s">
        <v>151</v>
      </c>
      <c r="B21" s="139">
        <v>0</v>
      </c>
    </row>
    <row r="22" spans="1:2" ht="31.5">
      <c r="A22" s="74" t="s">
        <v>154</v>
      </c>
      <c r="B22" s="141">
        <v>0</v>
      </c>
    </row>
    <row r="23" spans="1:2" ht="15.75">
      <c r="A23" s="43" t="s">
        <v>43</v>
      </c>
      <c r="B23" s="142">
        <v>0</v>
      </c>
    </row>
    <row r="26" spans="1:2" ht="18">
      <c r="A26" s="42" t="s">
        <v>146</v>
      </c>
      <c r="B26" s="138" t="s">
        <v>152</v>
      </c>
    </row>
    <row r="27" spans="1:2" ht="15">
      <c r="A27" s="41" t="s">
        <v>198</v>
      </c>
      <c r="B27" s="139"/>
    </row>
    <row r="28" spans="1:2" ht="15">
      <c r="A28" s="71" t="s">
        <v>199</v>
      </c>
      <c r="B28" s="139"/>
    </row>
    <row r="29" spans="1:2" ht="15">
      <c r="A29" s="41" t="s">
        <v>200</v>
      </c>
      <c r="B29" s="139"/>
    </row>
    <row r="30" spans="1:2" ht="15">
      <c r="A30" s="41" t="s">
        <v>201</v>
      </c>
      <c r="B30" s="139"/>
    </row>
    <row r="31" spans="1:2" ht="15">
      <c r="A31" s="41" t="s">
        <v>202</v>
      </c>
      <c r="B31" s="139"/>
    </row>
    <row r="32" spans="1:2" ht="15">
      <c r="A32" s="41" t="s">
        <v>203</v>
      </c>
      <c r="B32" s="139"/>
    </row>
    <row r="33" spans="1:2" ht="15">
      <c r="A33" s="41" t="s">
        <v>204</v>
      </c>
      <c r="B33" s="139"/>
    </row>
    <row r="34" spans="1:2" ht="15">
      <c r="A34" s="41" t="s">
        <v>205</v>
      </c>
      <c r="B34" s="139"/>
    </row>
    <row r="35" spans="1:2" ht="15">
      <c r="A35" s="69" t="s">
        <v>155</v>
      </c>
      <c r="B35" s="140">
        <v>0</v>
      </c>
    </row>
    <row r="36" spans="1:2" ht="30">
      <c r="A36" s="72" t="s">
        <v>147</v>
      </c>
      <c r="B36" s="139"/>
    </row>
    <row r="37" spans="1:2" ht="30">
      <c r="A37" s="72" t="s">
        <v>148</v>
      </c>
      <c r="B37" s="139"/>
    </row>
    <row r="38" spans="1:2" ht="15">
      <c r="A38" s="73" t="s">
        <v>149</v>
      </c>
      <c r="B38" s="139"/>
    </row>
    <row r="39" spans="1:2" ht="15">
      <c r="A39" s="73" t="s">
        <v>150</v>
      </c>
      <c r="B39" s="139"/>
    </row>
    <row r="40" spans="1:2" ht="15">
      <c r="A40" s="41" t="s">
        <v>153</v>
      </c>
      <c r="B40" s="139"/>
    </row>
    <row r="41" spans="1:2" ht="15">
      <c r="A41" s="49" t="s">
        <v>151</v>
      </c>
      <c r="B41" s="139">
        <v>0</v>
      </c>
    </row>
    <row r="42" spans="1:2" ht="31.5">
      <c r="A42" s="74" t="s">
        <v>154</v>
      </c>
      <c r="B42" s="141">
        <v>0</v>
      </c>
    </row>
    <row r="43" spans="1:2" ht="15.75">
      <c r="A43" s="43" t="s">
        <v>43</v>
      </c>
      <c r="B43" s="142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zoomScalePageLayoutView="0" workbookViewId="0" topLeftCell="A55">
      <selection activeCell="F141" sqref="F141"/>
    </sheetView>
  </sheetViews>
  <sheetFormatPr defaultColWidth="9.140625" defaultRowHeight="15"/>
  <cols>
    <col min="1" max="1" width="101.28125" style="0" customWidth="1"/>
    <col min="3" max="3" width="5.7109375" style="0" customWidth="1"/>
    <col min="4" max="4" width="14.00390625" style="0" customWidth="1"/>
    <col min="5" max="5" width="13.421875" style="0" customWidth="1"/>
    <col min="6" max="6" width="15.8515625" style="0" customWidth="1"/>
  </cols>
  <sheetData>
    <row r="1" spans="1:6" ht="15">
      <c r="A1" s="184"/>
      <c r="B1" s="80"/>
      <c r="C1" s="80"/>
      <c r="D1" s="80"/>
      <c r="E1" s="80"/>
      <c r="F1" s="80"/>
    </row>
    <row r="2" spans="1:6" ht="26.25" customHeight="1">
      <c r="A2" s="302" t="s">
        <v>1016</v>
      </c>
      <c r="B2" s="303"/>
      <c r="C2" s="303"/>
      <c r="D2" s="303"/>
      <c r="E2" s="303"/>
      <c r="F2" s="290"/>
    </row>
    <row r="3" spans="1:6" ht="30" customHeight="1">
      <c r="A3" s="292" t="s">
        <v>1021</v>
      </c>
      <c r="B3" s="289"/>
      <c r="C3" s="289"/>
      <c r="D3" s="289"/>
      <c r="E3" s="289"/>
      <c r="F3" s="290"/>
    </row>
    <row r="4" ht="15">
      <c r="A4" t="s">
        <v>1017</v>
      </c>
    </row>
    <row r="5" spans="1:5" ht="15">
      <c r="A5" s="112" t="s">
        <v>823</v>
      </c>
      <c r="E5" t="s">
        <v>1007</v>
      </c>
    </row>
    <row r="6" spans="1:6" ht="45">
      <c r="A6" s="1" t="s">
        <v>216</v>
      </c>
      <c r="B6" s="2" t="s">
        <v>217</v>
      </c>
      <c r="C6" s="114"/>
      <c r="D6" s="114" t="s">
        <v>1018</v>
      </c>
      <c r="E6" s="114" t="s">
        <v>1019</v>
      </c>
      <c r="F6" s="114" t="s">
        <v>1020</v>
      </c>
    </row>
    <row r="7" spans="1:6" ht="15">
      <c r="A7" s="30" t="s">
        <v>520</v>
      </c>
      <c r="B7" s="29" t="s">
        <v>243</v>
      </c>
      <c r="C7" s="99"/>
      <c r="D7" s="99">
        <v>20106900</v>
      </c>
      <c r="E7" s="99">
        <v>20692873</v>
      </c>
      <c r="F7" s="26">
        <v>20692279</v>
      </c>
    </row>
    <row r="8" spans="1:6" ht="15">
      <c r="A8" s="4" t="s">
        <v>521</v>
      </c>
      <c r="B8" s="29" t="s">
        <v>250</v>
      </c>
      <c r="C8" s="99"/>
      <c r="D8" s="99">
        <v>5341040</v>
      </c>
      <c r="E8" s="99">
        <v>5781895</v>
      </c>
      <c r="F8" s="26">
        <v>5781895</v>
      </c>
    </row>
    <row r="9" spans="1:6" ht="15">
      <c r="A9" s="51" t="s">
        <v>612</v>
      </c>
      <c r="B9" s="52" t="s">
        <v>251</v>
      </c>
      <c r="C9" s="99"/>
      <c r="D9" s="99">
        <f>SUM(D7:D8)</f>
        <v>25447940</v>
      </c>
      <c r="E9" s="99">
        <f>SUM(E7:E8)</f>
        <v>26474768</v>
      </c>
      <c r="F9" s="99">
        <f>SUM(F7:F8)</f>
        <v>26474174</v>
      </c>
    </row>
    <row r="10" spans="1:6" ht="15">
      <c r="A10" s="38" t="s">
        <v>583</v>
      </c>
      <c r="B10" s="52" t="s">
        <v>252</v>
      </c>
      <c r="C10" s="99"/>
      <c r="D10" s="99">
        <v>6199331</v>
      </c>
      <c r="E10" s="99">
        <v>6546985</v>
      </c>
      <c r="F10" s="26">
        <v>6546985</v>
      </c>
    </row>
    <row r="11" spans="1:6" ht="15">
      <c r="A11" s="4" t="s">
        <v>522</v>
      </c>
      <c r="B11" s="29" t="s">
        <v>259</v>
      </c>
      <c r="C11" s="99"/>
      <c r="D11" s="99">
        <v>11610000</v>
      </c>
      <c r="E11" s="99">
        <v>12825883</v>
      </c>
      <c r="F11" s="26">
        <v>12717313</v>
      </c>
    </row>
    <row r="12" spans="1:6" ht="15">
      <c r="A12" s="4" t="s">
        <v>613</v>
      </c>
      <c r="B12" s="29" t="s">
        <v>264</v>
      </c>
      <c r="C12" s="99"/>
      <c r="D12" s="99">
        <v>4097063</v>
      </c>
      <c r="E12" s="99">
        <v>4346035</v>
      </c>
      <c r="F12" s="26">
        <v>4292132</v>
      </c>
    </row>
    <row r="13" spans="1:7" ht="15">
      <c r="A13" s="4" t="s">
        <v>523</v>
      </c>
      <c r="B13" s="29" t="s">
        <v>276</v>
      </c>
      <c r="C13" s="99"/>
      <c r="D13" s="99">
        <v>39932000</v>
      </c>
      <c r="E13" s="99">
        <v>42379165</v>
      </c>
      <c r="F13" s="26">
        <v>36289284</v>
      </c>
      <c r="G13" s="22"/>
    </row>
    <row r="14" spans="1:7" ht="15">
      <c r="A14" s="4" t="s">
        <v>524</v>
      </c>
      <c r="B14" s="29" t="s">
        <v>281</v>
      </c>
      <c r="C14" s="99"/>
      <c r="D14" s="99">
        <v>810000</v>
      </c>
      <c r="E14" s="99">
        <v>1198250</v>
      </c>
      <c r="F14" s="26">
        <v>1198250</v>
      </c>
      <c r="G14" s="22"/>
    </row>
    <row r="15" spans="1:7" ht="15">
      <c r="A15" s="4" t="s">
        <v>525</v>
      </c>
      <c r="B15" s="29" t="s">
        <v>290</v>
      </c>
      <c r="C15" s="99"/>
      <c r="D15" s="99">
        <v>15381500</v>
      </c>
      <c r="E15" s="99">
        <v>18690886</v>
      </c>
      <c r="F15" s="26">
        <v>16431081</v>
      </c>
      <c r="G15" s="22"/>
    </row>
    <row r="16" spans="1:7" ht="15">
      <c r="A16" s="38" t="s">
        <v>526</v>
      </c>
      <c r="B16" s="52" t="s">
        <v>291</v>
      </c>
      <c r="C16" s="99"/>
      <c r="D16" s="99">
        <f>SUM(D11:D15)</f>
        <v>71830563</v>
      </c>
      <c r="E16" s="99">
        <f>SUM(E11:E15)</f>
        <v>79440219</v>
      </c>
      <c r="F16" s="99">
        <f>SUM(F11:F15)</f>
        <v>70928060</v>
      </c>
      <c r="G16" s="126"/>
    </row>
    <row r="17" spans="1:7" ht="15">
      <c r="A17" s="11" t="s">
        <v>292</v>
      </c>
      <c r="B17" s="29" t="s">
        <v>293</v>
      </c>
      <c r="C17" s="99"/>
      <c r="D17" s="99"/>
      <c r="E17" s="99"/>
      <c r="F17" s="26"/>
      <c r="G17" s="22"/>
    </row>
    <row r="18" spans="1:7" ht="15">
      <c r="A18" s="11" t="s">
        <v>527</v>
      </c>
      <c r="B18" s="29" t="s">
        <v>294</v>
      </c>
      <c r="C18" s="99"/>
      <c r="D18" s="99">
        <v>1070000</v>
      </c>
      <c r="E18" s="99">
        <v>1070000</v>
      </c>
      <c r="F18" s="26">
        <v>23200</v>
      </c>
      <c r="G18" s="22"/>
    </row>
    <row r="19" spans="1:7" ht="15">
      <c r="A19" s="15" t="s">
        <v>589</v>
      </c>
      <c r="B19" s="29" t="s">
        <v>295</v>
      </c>
      <c r="C19" s="99"/>
      <c r="D19" s="99"/>
      <c r="E19" s="99"/>
      <c r="F19" s="26"/>
      <c r="G19" s="22"/>
    </row>
    <row r="20" spans="1:7" ht="15">
      <c r="A20" s="15" t="s">
        <v>590</v>
      </c>
      <c r="B20" s="29" t="s">
        <v>296</v>
      </c>
      <c r="C20" s="99"/>
      <c r="D20" s="99">
        <v>100000</v>
      </c>
      <c r="E20" s="99">
        <v>100000</v>
      </c>
      <c r="F20" s="26">
        <v>0</v>
      </c>
      <c r="G20" s="22"/>
    </row>
    <row r="21" spans="1:6" ht="15">
      <c r="A21" s="15" t="s">
        <v>591</v>
      </c>
      <c r="B21" s="29" t="s">
        <v>297</v>
      </c>
      <c r="C21" s="99"/>
      <c r="D21" s="99">
        <v>0</v>
      </c>
      <c r="E21" s="99">
        <v>0</v>
      </c>
      <c r="F21" s="26">
        <v>0</v>
      </c>
    </row>
    <row r="22" spans="1:6" ht="15">
      <c r="A22" s="11" t="s">
        <v>592</v>
      </c>
      <c r="B22" s="29" t="s">
        <v>298</v>
      </c>
      <c r="C22" s="99"/>
      <c r="D22" s="99">
        <v>0</v>
      </c>
      <c r="E22" s="99">
        <v>0</v>
      </c>
      <c r="F22" s="26">
        <v>0</v>
      </c>
    </row>
    <row r="23" spans="1:6" ht="15">
      <c r="A23" s="11" t="s">
        <v>593</v>
      </c>
      <c r="B23" s="29" t="s">
        <v>299</v>
      </c>
      <c r="C23" s="99"/>
      <c r="D23" s="99">
        <v>0</v>
      </c>
      <c r="E23" s="99">
        <v>0</v>
      </c>
      <c r="F23" s="26">
        <v>0</v>
      </c>
    </row>
    <row r="24" spans="1:6" ht="15">
      <c r="A24" s="11" t="s">
        <v>594</v>
      </c>
      <c r="B24" s="29" t="s">
        <v>300</v>
      </c>
      <c r="C24" s="99"/>
      <c r="D24" s="99">
        <v>2830000</v>
      </c>
      <c r="E24" s="99">
        <v>2830000</v>
      </c>
      <c r="F24" s="26">
        <v>1058161</v>
      </c>
    </row>
    <row r="25" spans="1:6" ht="15">
      <c r="A25" s="49" t="s">
        <v>556</v>
      </c>
      <c r="B25" s="52" t="s">
        <v>301</v>
      </c>
      <c r="C25" s="99"/>
      <c r="D25" s="99">
        <f>SUM(D17:D24)</f>
        <v>4000000</v>
      </c>
      <c r="E25" s="99">
        <f>SUM(E17:E24)</f>
        <v>4000000</v>
      </c>
      <c r="F25" s="99">
        <f>SUM(F17:F24)</f>
        <v>1081361</v>
      </c>
    </row>
    <row r="26" spans="1:6" ht="15">
      <c r="A26" s="10" t="s">
        <v>595</v>
      </c>
      <c r="B26" s="29" t="s">
        <v>302</v>
      </c>
      <c r="C26" s="99"/>
      <c r="D26" s="99"/>
      <c r="E26" s="99"/>
      <c r="F26" s="26"/>
    </row>
    <row r="27" spans="1:6" ht="15">
      <c r="A27" s="10" t="s">
        <v>303</v>
      </c>
      <c r="B27" s="29" t="s">
        <v>304</v>
      </c>
      <c r="C27" s="99"/>
      <c r="D27" s="99"/>
      <c r="E27" s="99">
        <v>155356</v>
      </c>
      <c r="F27" s="26">
        <v>155356</v>
      </c>
    </row>
    <row r="28" spans="1:6" ht="15">
      <c r="A28" s="10" t="s">
        <v>305</v>
      </c>
      <c r="B28" s="29" t="s">
        <v>306</v>
      </c>
      <c r="C28" s="99"/>
      <c r="D28" s="99"/>
      <c r="E28" s="99"/>
      <c r="F28" s="26"/>
    </row>
    <row r="29" spans="1:6" ht="15">
      <c r="A29" s="10" t="s">
        <v>557</v>
      </c>
      <c r="B29" s="29" t="s">
        <v>307</v>
      </c>
      <c r="C29" s="99"/>
      <c r="D29" s="99"/>
      <c r="E29" s="99"/>
      <c r="F29" s="26"/>
    </row>
    <row r="30" spans="1:6" ht="15">
      <c r="A30" s="10" t="s">
        <v>596</v>
      </c>
      <c r="B30" s="29" t="s">
        <v>308</v>
      </c>
      <c r="C30" s="99"/>
      <c r="D30" s="99"/>
      <c r="E30" s="99"/>
      <c r="F30" s="26"/>
    </row>
    <row r="31" spans="1:6" ht="15">
      <c r="A31" s="10" t="s">
        <v>559</v>
      </c>
      <c r="B31" s="29" t="s">
        <v>309</v>
      </c>
      <c r="C31" s="99"/>
      <c r="D31" s="99">
        <v>6081245</v>
      </c>
      <c r="E31" s="99">
        <v>7099907</v>
      </c>
      <c r="F31" s="26">
        <v>6213452</v>
      </c>
    </row>
    <row r="32" spans="1:6" ht="15">
      <c r="A32" s="10" t="s">
        <v>597</v>
      </c>
      <c r="B32" s="29" t="s">
        <v>310</v>
      </c>
      <c r="C32" s="99"/>
      <c r="D32" s="99"/>
      <c r="E32" s="99"/>
      <c r="F32" s="26"/>
    </row>
    <row r="33" spans="1:6" ht="15">
      <c r="A33" s="10" t="s">
        <v>598</v>
      </c>
      <c r="B33" s="29" t="s">
        <v>311</v>
      </c>
      <c r="C33" s="99"/>
      <c r="D33" s="99"/>
      <c r="E33" s="99"/>
      <c r="F33" s="26"/>
    </row>
    <row r="34" spans="1:6" ht="15">
      <c r="A34" s="10" t="s">
        <v>312</v>
      </c>
      <c r="B34" s="29" t="s">
        <v>313</v>
      </c>
      <c r="C34" s="99"/>
      <c r="D34" s="99"/>
      <c r="E34" s="99"/>
      <c r="F34" s="26"/>
    </row>
    <row r="35" spans="1:6" ht="15">
      <c r="A35" s="19" t="s">
        <v>314</v>
      </c>
      <c r="B35" s="29" t="s">
        <v>315</v>
      </c>
      <c r="C35" s="99"/>
      <c r="D35" s="99"/>
      <c r="E35" s="99"/>
      <c r="F35" s="26"/>
    </row>
    <row r="36" spans="1:6" ht="15">
      <c r="A36" s="10" t="s">
        <v>599</v>
      </c>
      <c r="B36" s="29" t="s">
        <v>317</v>
      </c>
      <c r="C36" s="99"/>
      <c r="D36" s="99">
        <v>1225000</v>
      </c>
      <c r="E36" s="99">
        <v>25653112</v>
      </c>
      <c r="F36" s="26">
        <v>25262224</v>
      </c>
    </row>
    <row r="37" spans="1:6" ht="15">
      <c r="A37" s="19" t="s">
        <v>126</v>
      </c>
      <c r="B37" s="29" t="s">
        <v>658</v>
      </c>
      <c r="C37" s="99"/>
      <c r="D37" s="99">
        <v>101186362</v>
      </c>
      <c r="E37" s="99">
        <v>107714992</v>
      </c>
      <c r="F37" s="26"/>
    </row>
    <row r="38" spans="1:6" ht="15">
      <c r="A38" s="19" t="s">
        <v>127</v>
      </c>
      <c r="B38" s="29" t="s">
        <v>658</v>
      </c>
      <c r="C38" s="99"/>
      <c r="D38" s="99"/>
      <c r="E38" s="99"/>
      <c r="F38" s="26"/>
    </row>
    <row r="39" spans="1:6" ht="15">
      <c r="A39" s="49" t="s">
        <v>562</v>
      </c>
      <c r="B39" s="52" t="s">
        <v>318</v>
      </c>
      <c r="C39" s="99"/>
      <c r="D39" s="99">
        <f>SUM(D26:D38)</f>
        <v>108492607</v>
      </c>
      <c r="E39" s="99">
        <f>SUM(E26:E38)</f>
        <v>140623367</v>
      </c>
      <c r="F39" s="99">
        <f>SUM(F26:F38)</f>
        <v>31631032</v>
      </c>
    </row>
    <row r="40" spans="1:6" ht="15.75">
      <c r="A40" s="185" t="s">
        <v>75</v>
      </c>
      <c r="B40" s="186"/>
      <c r="C40" s="177"/>
      <c r="D40" s="177"/>
      <c r="E40" s="177"/>
      <c r="F40" s="187"/>
    </row>
    <row r="41" spans="1:6" ht="15">
      <c r="A41" s="33" t="s">
        <v>319</v>
      </c>
      <c r="B41" s="29" t="s">
        <v>320</v>
      </c>
      <c r="C41" s="99"/>
      <c r="D41" s="99">
        <v>1000000</v>
      </c>
      <c r="E41" s="99">
        <v>1000000</v>
      </c>
      <c r="F41" s="26">
        <v>427500</v>
      </c>
    </row>
    <row r="42" spans="1:6" ht="15">
      <c r="A42" s="33" t="s">
        <v>600</v>
      </c>
      <c r="B42" s="29" t="s">
        <v>321</v>
      </c>
      <c r="C42" s="99"/>
      <c r="D42" s="99">
        <v>45413000</v>
      </c>
      <c r="E42" s="99">
        <v>45045000</v>
      </c>
      <c r="F42" s="26">
        <v>1475776</v>
      </c>
    </row>
    <row r="43" spans="1:6" ht="15">
      <c r="A43" s="33" t="s">
        <v>322</v>
      </c>
      <c r="B43" s="29" t="s">
        <v>323</v>
      </c>
      <c r="C43" s="99"/>
      <c r="D43" s="99">
        <v>200000</v>
      </c>
      <c r="E43" s="99">
        <v>200000</v>
      </c>
      <c r="F43" s="26">
        <v>190929</v>
      </c>
    </row>
    <row r="44" spans="1:6" ht="15">
      <c r="A44" s="33" t="s">
        <v>324</v>
      </c>
      <c r="B44" s="29" t="s">
        <v>325</v>
      </c>
      <c r="C44" s="99"/>
      <c r="D44" s="99">
        <v>26055000</v>
      </c>
      <c r="E44" s="99">
        <v>26055000</v>
      </c>
      <c r="F44" s="26">
        <v>0</v>
      </c>
    </row>
    <row r="45" spans="1:6" ht="15">
      <c r="A45" s="5" t="s">
        <v>326</v>
      </c>
      <c r="B45" s="29" t="s">
        <v>327</v>
      </c>
      <c r="C45" s="99"/>
      <c r="D45" s="99"/>
      <c r="E45" s="99"/>
      <c r="F45" s="26"/>
    </row>
    <row r="46" spans="1:6" ht="15">
      <c r="A46" s="5" t="s">
        <v>328</v>
      </c>
      <c r="B46" s="29" t="s">
        <v>329</v>
      </c>
      <c r="C46" s="99"/>
      <c r="D46" s="99"/>
      <c r="E46" s="99"/>
      <c r="F46" s="26"/>
    </row>
    <row r="47" spans="1:6" ht="15">
      <c r="A47" s="5" t="s">
        <v>330</v>
      </c>
      <c r="B47" s="29" t="s">
        <v>331</v>
      </c>
      <c r="C47" s="99"/>
      <c r="D47" s="99">
        <v>19622000</v>
      </c>
      <c r="E47" s="99">
        <v>19622000</v>
      </c>
      <c r="F47" s="26">
        <v>377792</v>
      </c>
    </row>
    <row r="48" spans="1:6" ht="15">
      <c r="A48" s="50" t="s">
        <v>564</v>
      </c>
      <c r="B48" s="52" t="s">
        <v>332</v>
      </c>
      <c r="C48" s="99"/>
      <c r="D48" s="99">
        <f>SUM(D41:D47)</f>
        <v>92290000</v>
      </c>
      <c r="E48" s="99">
        <f>SUM(E41:E47)</f>
        <v>91922000</v>
      </c>
      <c r="F48" s="99">
        <f>SUM(F41:F47)</f>
        <v>2471997</v>
      </c>
    </row>
    <row r="49" spans="1:6" ht="15">
      <c r="A49" s="11" t="s">
        <v>333</v>
      </c>
      <c r="B49" s="29" t="s">
        <v>334</v>
      </c>
      <c r="C49" s="99"/>
      <c r="D49" s="99">
        <v>2116000</v>
      </c>
      <c r="E49" s="99">
        <v>3652224</v>
      </c>
      <c r="F49" s="26">
        <v>3257928</v>
      </c>
    </row>
    <row r="50" spans="1:6" ht="15">
      <c r="A50" s="11" t="s">
        <v>335</v>
      </c>
      <c r="B50" s="29" t="s">
        <v>336</v>
      </c>
      <c r="C50" s="99"/>
      <c r="D50" s="99"/>
      <c r="E50" s="99"/>
      <c r="F50" s="26"/>
    </row>
    <row r="51" spans="1:6" ht="15">
      <c r="A51" s="11" t="s">
        <v>337</v>
      </c>
      <c r="B51" s="29" t="s">
        <v>338</v>
      </c>
      <c r="C51" s="99"/>
      <c r="D51" s="99"/>
      <c r="E51" s="99"/>
      <c r="F51" s="26"/>
    </row>
    <row r="52" spans="1:6" ht="15">
      <c r="A52" s="11" t="s">
        <v>339</v>
      </c>
      <c r="B52" s="29" t="s">
        <v>340</v>
      </c>
      <c r="C52" s="99"/>
      <c r="D52" s="99">
        <v>571000</v>
      </c>
      <c r="E52" s="99">
        <v>905410</v>
      </c>
      <c r="F52" s="26">
        <v>799278</v>
      </c>
    </row>
    <row r="53" spans="1:6" ht="15">
      <c r="A53" s="49" t="s">
        <v>565</v>
      </c>
      <c r="B53" s="52" t="s">
        <v>341</v>
      </c>
      <c r="C53" s="99"/>
      <c r="D53" s="99">
        <f>SUM(D49:D52)</f>
        <v>2687000</v>
      </c>
      <c r="E53" s="99">
        <f>SUM(E49:E52)</f>
        <v>4557634</v>
      </c>
      <c r="F53" s="99">
        <f>SUM(F49:F52)</f>
        <v>4057206</v>
      </c>
    </row>
    <row r="54" spans="1:6" ht="15">
      <c r="A54" s="11" t="s">
        <v>342</v>
      </c>
      <c r="B54" s="29" t="s">
        <v>343</v>
      </c>
      <c r="C54" s="99"/>
      <c r="D54" s="99"/>
      <c r="E54" s="99"/>
      <c r="F54" s="26"/>
    </row>
    <row r="55" spans="1:6" ht="15">
      <c r="A55" s="11" t="s">
        <v>601</v>
      </c>
      <c r="B55" s="29" t="s">
        <v>344</v>
      </c>
      <c r="C55" s="99"/>
      <c r="D55" s="99"/>
      <c r="E55" s="99"/>
      <c r="F55" s="26"/>
    </row>
    <row r="56" spans="1:6" ht="15">
      <c r="A56" s="11" t="s">
        <v>602</v>
      </c>
      <c r="B56" s="29" t="s">
        <v>345</v>
      </c>
      <c r="C56" s="99"/>
      <c r="D56" s="99"/>
      <c r="E56" s="99"/>
      <c r="F56" s="26"/>
    </row>
    <row r="57" spans="1:6" ht="15">
      <c r="A57" s="11" t="s">
        <v>603</v>
      </c>
      <c r="B57" s="29" t="s">
        <v>346</v>
      </c>
      <c r="C57" s="99"/>
      <c r="D57" s="99">
        <v>0</v>
      </c>
      <c r="E57" s="99">
        <v>0</v>
      </c>
      <c r="F57" s="26">
        <v>0</v>
      </c>
    </row>
    <row r="58" spans="1:6" ht="15">
      <c r="A58" s="11" t="s">
        <v>604</v>
      </c>
      <c r="B58" s="29" t="s">
        <v>347</v>
      </c>
      <c r="C58" s="99"/>
      <c r="D58" s="99"/>
      <c r="E58" s="99"/>
      <c r="F58" s="26"/>
    </row>
    <row r="59" spans="1:6" ht="15">
      <c r="A59" s="11" t="s">
        <v>605</v>
      </c>
      <c r="B59" s="29" t="s">
        <v>348</v>
      </c>
      <c r="C59" s="99"/>
      <c r="D59" s="99"/>
      <c r="E59" s="99"/>
      <c r="F59" s="26"/>
    </row>
    <row r="60" spans="1:6" ht="15">
      <c r="A60" s="11" t="s">
        <v>349</v>
      </c>
      <c r="B60" s="29" t="s">
        <v>350</v>
      </c>
      <c r="C60" s="99"/>
      <c r="D60" s="99"/>
      <c r="E60" s="99"/>
      <c r="F60" s="26"/>
    </row>
    <row r="61" spans="1:6" ht="15">
      <c r="A61" s="11" t="s">
        <v>606</v>
      </c>
      <c r="B61" s="29" t="s">
        <v>351</v>
      </c>
      <c r="C61" s="99"/>
      <c r="D61" s="99"/>
      <c r="E61" s="99"/>
      <c r="F61" s="26"/>
    </row>
    <row r="62" spans="1:6" ht="15">
      <c r="A62" s="49" t="s">
        <v>566</v>
      </c>
      <c r="B62" s="52" t="s">
        <v>352</v>
      </c>
      <c r="C62" s="99"/>
      <c r="D62" s="99">
        <f>SUM(D54:D61)</f>
        <v>0</v>
      </c>
      <c r="E62" s="99">
        <f>SUM(E54:E61)</f>
        <v>0</v>
      </c>
      <c r="F62" s="99">
        <f>SUM(F54:F61)</f>
        <v>0</v>
      </c>
    </row>
    <row r="63" spans="1:6" ht="15.75">
      <c r="A63" s="188" t="s">
        <v>74</v>
      </c>
      <c r="B63" s="189"/>
      <c r="C63" s="190"/>
      <c r="D63" s="190"/>
      <c r="E63" s="190"/>
      <c r="F63" s="191"/>
    </row>
    <row r="64" spans="1:6" ht="15.75">
      <c r="A64" s="192" t="s">
        <v>614</v>
      </c>
      <c r="B64" s="193" t="s">
        <v>353</v>
      </c>
      <c r="C64" s="194"/>
      <c r="D64" s="194">
        <f>SUM(D9+D10+D16+D25+D39+D48+D53+D62)</f>
        <v>310947441</v>
      </c>
      <c r="E64" s="194">
        <f>SUM(E9+E10+E16+E25+E39+E48+E53+E62)</f>
        <v>353564973</v>
      </c>
      <c r="F64" s="194">
        <f>SUM(F9+F10+F16+F25+F39+F48+F53+F62)</f>
        <v>143190815</v>
      </c>
    </row>
    <row r="65" spans="1:6" ht="15">
      <c r="A65" s="13" t="s">
        <v>571</v>
      </c>
      <c r="B65" s="6" t="s">
        <v>361</v>
      </c>
      <c r="C65" s="13"/>
      <c r="D65" s="13"/>
      <c r="E65" s="13"/>
      <c r="F65" s="26"/>
    </row>
    <row r="66" spans="1:6" ht="15">
      <c r="A66" s="12" t="s">
        <v>574</v>
      </c>
      <c r="B66" s="6" t="s">
        <v>369</v>
      </c>
      <c r="C66" s="12"/>
      <c r="D66" s="12"/>
      <c r="E66" s="12"/>
      <c r="F66" s="26"/>
    </row>
    <row r="67" spans="1:6" ht="15">
      <c r="A67" s="36" t="s">
        <v>370</v>
      </c>
      <c r="B67" s="4" t="s">
        <v>371</v>
      </c>
      <c r="C67" s="36"/>
      <c r="D67" s="36"/>
      <c r="E67" s="36"/>
      <c r="F67" s="26"/>
    </row>
    <row r="68" spans="1:6" ht="15">
      <c r="A68" s="36" t="s">
        <v>372</v>
      </c>
      <c r="B68" s="4" t="s">
        <v>373</v>
      </c>
      <c r="C68" s="36"/>
      <c r="D68" s="36">
        <v>1353143</v>
      </c>
      <c r="E68" s="36">
        <v>3732166</v>
      </c>
      <c r="F68" s="26">
        <v>3188399</v>
      </c>
    </row>
    <row r="69" spans="1:6" ht="15">
      <c r="A69" s="12" t="s">
        <v>374</v>
      </c>
      <c r="B69" s="6" t="s">
        <v>375</v>
      </c>
      <c r="C69" s="36"/>
      <c r="D69" s="36"/>
      <c r="E69" s="36"/>
      <c r="F69" s="26"/>
    </row>
    <row r="70" spans="1:6" ht="15">
      <c r="A70" s="36" t="s">
        <v>376</v>
      </c>
      <c r="B70" s="4" t="s">
        <v>377</v>
      </c>
      <c r="C70" s="36"/>
      <c r="D70" s="36"/>
      <c r="E70" s="36"/>
      <c r="F70" s="26"/>
    </row>
    <row r="71" spans="1:6" ht="15">
      <c r="A71" s="36" t="s">
        <v>378</v>
      </c>
      <c r="B71" s="4" t="s">
        <v>379</v>
      </c>
      <c r="C71" s="36"/>
      <c r="D71" s="36"/>
      <c r="E71" s="36"/>
      <c r="F71" s="26"/>
    </row>
    <row r="72" spans="1:6" ht="15">
      <c r="A72" s="36" t="s">
        <v>380</v>
      </c>
      <c r="B72" s="4" t="s">
        <v>381</v>
      </c>
      <c r="C72" s="36"/>
      <c r="D72" s="36"/>
      <c r="E72" s="36"/>
      <c r="F72" s="26"/>
    </row>
    <row r="73" spans="1:6" ht="15">
      <c r="A73" s="37" t="s">
        <v>575</v>
      </c>
      <c r="B73" s="38" t="s">
        <v>382</v>
      </c>
      <c r="C73" s="12"/>
      <c r="D73" s="12">
        <f>SUM(D65+D66+D67+D68+D69+D70+D71+D72)</f>
        <v>1353143</v>
      </c>
      <c r="E73" s="12">
        <f>SUM(E65+E66+E67+E68+E69+E70+E71+E72)</f>
        <v>3732166</v>
      </c>
      <c r="F73" s="12">
        <f>SUM(F65+F66+F67+F68+F69+F70+F71+F72)</f>
        <v>3188399</v>
      </c>
    </row>
    <row r="74" spans="1:6" ht="15">
      <c r="A74" s="36" t="s">
        <v>383</v>
      </c>
      <c r="B74" s="4" t="s">
        <v>384</v>
      </c>
      <c r="C74" s="36"/>
      <c r="D74" s="36"/>
      <c r="E74" s="36"/>
      <c r="F74" s="26"/>
    </row>
    <row r="75" spans="1:6" ht="15">
      <c r="A75" s="11" t="s">
        <v>385</v>
      </c>
      <c r="B75" s="4" t="s">
        <v>386</v>
      </c>
      <c r="C75" s="11"/>
      <c r="D75" s="11"/>
      <c r="E75" s="11"/>
      <c r="F75" s="26"/>
    </row>
    <row r="76" spans="1:6" ht="15">
      <c r="A76" s="36" t="s">
        <v>611</v>
      </c>
      <c r="B76" s="4" t="s">
        <v>387</v>
      </c>
      <c r="C76" s="36"/>
      <c r="D76" s="36"/>
      <c r="E76" s="36"/>
      <c r="F76" s="26"/>
    </row>
    <row r="77" spans="1:6" ht="15">
      <c r="A77" s="36" t="s">
        <v>580</v>
      </c>
      <c r="B77" s="4" t="s">
        <v>388</v>
      </c>
      <c r="C77" s="36"/>
      <c r="D77" s="36"/>
      <c r="E77" s="36"/>
      <c r="F77" s="26"/>
    </row>
    <row r="78" spans="1:6" ht="15">
      <c r="A78" s="37" t="s">
        <v>581</v>
      </c>
      <c r="B78" s="38" t="s">
        <v>392</v>
      </c>
      <c r="C78" s="12"/>
      <c r="D78" s="12"/>
      <c r="E78" s="12"/>
      <c r="F78" s="26"/>
    </row>
    <row r="79" spans="1:6" ht="15">
      <c r="A79" s="11" t="s">
        <v>393</v>
      </c>
      <c r="B79" s="4" t="s">
        <v>394</v>
      </c>
      <c r="C79" s="11"/>
      <c r="D79" s="11"/>
      <c r="E79" s="11"/>
      <c r="F79" s="26"/>
    </row>
    <row r="80" spans="1:6" ht="15.75">
      <c r="A80" s="195" t="s">
        <v>617</v>
      </c>
      <c r="B80" s="196" t="s">
        <v>395</v>
      </c>
      <c r="C80" s="197"/>
      <c r="D80" s="197">
        <f>SUM(D73+D78)</f>
        <v>1353143</v>
      </c>
      <c r="E80" s="197">
        <f>SUM(E73+E78)</f>
        <v>3732166</v>
      </c>
      <c r="F80" s="197">
        <f>SUM(F73+F78)</f>
        <v>3188399</v>
      </c>
    </row>
    <row r="81" spans="1:6" ht="15.75">
      <c r="A81" s="199" t="s">
        <v>653</v>
      </c>
      <c r="B81" s="200"/>
      <c r="C81" s="177"/>
      <c r="D81" s="177">
        <f>SUM(D64+D80)</f>
        <v>312300584</v>
      </c>
      <c r="E81" s="177">
        <f>SUM(E64+E80)</f>
        <v>357297139</v>
      </c>
      <c r="F81" s="177">
        <f>SUM(F64+F80)</f>
        <v>146379214</v>
      </c>
    </row>
    <row r="82" spans="1:6" ht="45">
      <c r="A82" s="1" t="s">
        <v>216</v>
      </c>
      <c r="B82" s="2" t="s">
        <v>169</v>
      </c>
      <c r="C82" s="114"/>
      <c r="D82" s="114" t="s">
        <v>1018</v>
      </c>
      <c r="E82" s="114" t="s">
        <v>1019</v>
      </c>
      <c r="F82" s="114" t="s">
        <v>1020</v>
      </c>
    </row>
    <row r="83" spans="1:6" ht="15">
      <c r="A83" s="4" t="s">
        <v>0</v>
      </c>
      <c r="B83" s="5" t="s">
        <v>408</v>
      </c>
      <c r="C83" s="26"/>
      <c r="D83" s="26">
        <v>33863509</v>
      </c>
      <c r="E83" s="26">
        <v>58547901</v>
      </c>
      <c r="F83" s="26">
        <v>59940179</v>
      </c>
    </row>
    <row r="84" spans="1:6" ht="15">
      <c r="A84" s="4" t="s">
        <v>409</v>
      </c>
      <c r="B84" s="5" t="s">
        <v>410</v>
      </c>
      <c r="C84" s="26"/>
      <c r="D84" s="26"/>
      <c r="E84" s="26"/>
      <c r="F84" s="26"/>
    </row>
    <row r="85" spans="1:6" ht="15">
      <c r="A85" s="4" t="s">
        <v>411</v>
      </c>
      <c r="B85" s="5" t="s">
        <v>412</v>
      </c>
      <c r="C85" s="26"/>
      <c r="D85" s="26"/>
      <c r="E85" s="26"/>
      <c r="F85" s="26"/>
    </row>
    <row r="86" spans="1:6" ht="15">
      <c r="A86" s="4" t="s">
        <v>618</v>
      </c>
      <c r="B86" s="5" t="s">
        <v>413</v>
      </c>
      <c r="C86" s="26"/>
      <c r="D86" s="26"/>
      <c r="E86" s="26"/>
      <c r="F86" s="26"/>
    </row>
    <row r="87" spans="1:6" ht="15">
      <c r="A87" s="4" t="s">
        <v>619</v>
      </c>
      <c r="B87" s="5" t="s">
        <v>414</v>
      </c>
      <c r="C87" s="26"/>
      <c r="D87" s="26"/>
      <c r="E87" s="26"/>
      <c r="F87" s="26"/>
    </row>
    <row r="88" spans="1:6" ht="15">
      <c r="A88" s="4" t="s">
        <v>620</v>
      </c>
      <c r="B88" s="5" t="s">
        <v>415</v>
      </c>
      <c r="C88" s="26"/>
      <c r="D88" s="26"/>
      <c r="E88" s="26">
        <v>5130000</v>
      </c>
      <c r="F88" s="26">
        <v>4898091</v>
      </c>
    </row>
    <row r="89" spans="1:6" ht="15">
      <c r="A89" s="38" t="s">
        <v>1</v>
      </c>
      <c r="B89" s="50" t="s">
        <v>416</v>
      </c>
      <c r="C89" s="26"/>
      <c r="D89" s="26">
        <f>SUM(D83:D88)</f>
        <v>33863509</v>
      </c>
      <c r="E89" s="26">
        <f>SUM(E83:E88)</f>
        <v>63677901</v>
      </c>
      <c r="F89" s="26">
        <f>SUM(F83:F88)</f>
        <v>64838270</v>
      </c>
    </row>
    <row r="90" spans="1:6" ht="15">
      <c r="A90" s="4" t="s">
        <v>3</v>
      </c>
      <c r="B90" s="5" t="s">
        <v>427</v>
      </c>
      <c r="C90" s="26"/>
      <c r="D90" s="26"/>
      <c r="E90" s="26"/>
      <c r="F90" s="26"/>
    </row>
    <row r="91" spans="1:6" ht="15">
      <c r="A91" s="4" t="s">
        <v>626</v>
      </c>
      <c r="B91" s="5" t="s">
        <v>428</v>
      </c>
      <c r="C91" s="26"/>
      <c r="D91" s="26"/>
      <c r="E91" s="26"/>
      <c r="F91" s="26"/>
    </row>
    <row r="92" spans="1:6" ht="15">
      <c r="A92" s="4" t="s">
        <v>627</v>
      </c>
      <c r="B92" s="5" t="s">
        <v>429</v>
      </c>
      <c r="C92" s="26"/>
      <c r="D92" s="26"/>
      <c r="E92" s="26"/>
      <c r="F92" s="26"/>
    </row>
    <row r="93" spans="1:6" ht="15">
      <c r="A93" s="4" t="s">
        <v>628</v>
      </c>
      <c r="B93" s="5" t="s">
        <v>430</v>
      </c>
      <c r="C93" s="26"/>
      <c r="D93" s="26">
        <v>35800000</v>
      </c>
      <c r="E93" s="26">
        <v>37800000</v>
      </c>
      <c r="F93" s="26">
        <v>38932566</v>
      </c>
    </row>
    <row r="94" spans="1:6" ht="15">
      <c r="A94" s="4" t="s">
        <v>4</v>
      </c>
      <c r="B94" s="5" t="s">
        <v>446</v>
      </c>
      <c r="C94" s="26"/>
      <c r="D94" s="26">
        <v>13100000</v>
      </c>
      <c r="E94" s="26">
        <v>13100000</v>
      </c>
      <c r="F94" s="26">
        <v>12203837</v>
      </c>
    </row>
    <row r="95" spans="1:6" ht="15">
      <c r="A95" s="4" t="s">
        <v>633</v>
      </c>
      <c r="B95" s="5" t="s">
        <v>447</v>
      </c>
      <c r="C95" s="26"/>
      <c r="D95" s="26">
        <v>0</v>
      </c>
      <c r="E95" s="26">
        <v>0</v>
      </c>
      <c r="F95" s="26">
        <v>522604</v>
      </c>
    </row>
    <row r="96" spans="1:6" ht="15">
      <c r="A96" s="38" t="s">
        <v>5</v>
      </c>
      <c r="B96" s="50" t="s">
        <v>448</v>
      </c>
      <c r="C96" s="26"/>
      <c r="D96" s="26">
        <f>SUM(D90:D95)</f>
        <v>48900000</v>
      </c>
      <c r="E96" s="26">
        <f>SUM(E90:E95)</f>
        <v>50900000</v>
      </c>
      <c r="F96" s="26">
        <f>SUM(F90:F95)</f>
        <v>51659007</v>
      </c>
    </row>
    <row r="97" spans="1:6" ht="15">
      <c r="A97" s="11" t="s">
        <v>449</v>
      </c>
      <c r="B97" s="5" t="s">
        <v>450</v>
      </c>
      <c r="C97" s="26"/>
      <c r="D97" s="26"/>
      <c r="E97" s="26"/>
      <c r="F97" s="26"/>
    </row>
    <row r="98" spans="1:6" ht="15">
      <c r="A98" s="11" t="s">
        <v>634</v>
      </c>
      <c r="B98" s="5" t="s">
        <v>451</v>
      </c>
      <c r="C98" s="26"/>
      <c r="D98" s="26">
        <v>24000000</v>
      </c>
      <c r="E98" s="26">
        <v>24579000</v>
      </c>
      <c r="F98" s="26">
        <v>24731562</v>
      </c>
    </row>
    <row r="99" spans="1:6" ht="15">
      <c r="A99" s="11" t="s">
        <v>635</v>
      </c>
      <c r="B99" s="5" t="s">
        <v>452</v>
      </c>
      <c r="C99" s="26"/>
      <c r="D99" s="26">
        <v>1600000</v>
      </c>
      <c r="E99" s="26">
        <v>2620000</v>
      </c>
      <c r="F99" s="26">
        <v>1812702</v>
      </c>
    </row>
    <row r="100" spans="1:6" ht="15">
      <c r="A100" s="11" t="s">
        <v>636</v>
      </c>
      <c r="B100" s="5" t="s">
        <v>453</v>
      </c>
      <c r="C100" s="26"/>
      <c r="D100" s="26">
        <v>10346789</v>
      </c>
      <c r="E100" s="26">
        <v>12009789</v>
      </c>
      <c r="F100" s="26">
        <v>11952170</v>
      </c>
    </row>
    <row r="101" spans="1:6" ht="15">
      <c r="A101" s="11" t="s">
        <v>454</v>
      </c>
      <c r="B101" s="5" t="s">
        <v>455</v>
      </c>
      <c r="C101" s="26"/>
      <c r="D101" s="26"/>
      <c r="E101" s="26"/>
      <c r="F101" s="26"/>
    </row>
    <row r="102" spans="1:6" ht="15">
      <c r="A102" s="11" t="s">
        <v>456</v>
      </c>
      <c r="B102" s="5" t="s">
        <v>457</v>
      </c>
      <c r="C102" s="26"/>
      <c r="D102" s="26">
        <v>6750000</v>
      </c>
      <c r="E102" s="26">
        <v>6907000</v>
      </c>
      <c r="F102" s="26">
        <v>7761558</v>
      </c>
    </row>
    <row r="103" spans="1:6" ht="15">
      <c r="A103" s="11" t="s">
        <v>458</v>
      </c>
      <c r="B103" s="5" t="s">
        <v>459</v>
      </c>
      <c r="C103" s="26"/>
      <c r="D103" s="26"/>
      <c r="E103" s="26"/>
      <c r="F103" s="26"/>
    </row>
    <row r="104" spans="1:6" ht="15">
      <c r="A104" s="11" t="s">
        <v>637</v>
      </c>
      <c r="B104" s="5" t="s">
        <v>460</v>
      </c>
      <c r="C104" s="26"/>
      <c r="D104" s="26">
        <v>3000000</v>
      </c>
      <c r="E104" s="26">
        <v>3000000</v>
      </c>
      <c r="F104" s="26">
        <v>1388762</v>
      </c>
    </row>
    <row r="105" spans="1:6" ht="15">
      <c r="A105" s="11" t="s">
        <v>638</v>
      </c>
      <c r="B105" s="5" t="s">
        <v>461</v>
      </c>
      <c r="C105" s="26"/>
      <c r="D105" s="26"/>
      <c r="E105" s="26"/>
      <c r="F105" s="26"/>
    </row>
    <row r="106" spans="1:6" ht="15">
      <c r="A106" s="11" t="s">
        <v>639</v>
      </c>
      <c r="B106" s="5" t="s">
        <v>1022</v>
      </c>
      <c r="C106" s="26"/>
      <c r="D106" s="26">
        <v>760000</v>
      </c>
      <c r="E106" s="26">
        <v>760000</v>
      </c>
      <c r="F106" s="26">
        <v>178848</v>
      </c>
    </row>
    <row r="107" spans="1:6" ht="15">
      <c r="A107" s="49" t="s">
        <v>6</v>
      </c>
      <c r="B107" s="50" t="s">
        <v>463</v>
      </c>
      <c r="C107" s="26"/>
      <c r="D107" s="26">
        <f>SUM(D97:D106)</f>
        <v>46456789</v>
      </c>
      <c r="E107" s="26">
        <f>SUM(E97:E106)</f>
        <v>49875789</v>
      </c>
      <c r="F107" s="26">
        <f>SUM(F97:F106)</f>
        <v>47825602</v>
      </c>
    </row>
    <row r="108" spans="1:6" ht="15">
      <c r="A108" s="11" t="s">
        <v>472</v>
      </c>
      <c r="B108" s="5" t="s">
        <v>473</v>
      </c>
      <c r="C108" s="26"/>
      <c r="D108" s="26"/>
      <c r="E108" s="26"/>
      <c r="F108" s="26"/>
    </row>
    <row r="109" spans="1:6" ht="15">
      <c r="A109" s="4" t="s">
        <v>643</v>
      </c>
      <c r="B109" s="5" t="s">
        <v>474</v>
      </c>
      <c r="C109" s="26"/>
      <c r="D109" s="26"/>
      <c r="E109" s="26"/>
      <c r="F109" s="26"/>
    </row>
    <row r="110" spans="1:6" ht="15">
      <c r="A110" s="11" t="s">
        <v>644</v>
      </c>
      <c r="B110" s="5" t="s">
        <v>1023</v>
      </c>
      <c r="C110" s="26"/>
      <c r="D110" s="26">
        <v>3500000</v>
      </c>
      <c r="E110" s="26">
        <v>0</v>
      </c>
      <c r="F110" s="26">
        <v>0</v>
      </c>
    </row>
    <row r="111" spans="1:6" ht="15">
      <c r="A111" s="38" t="s">
        <v>8</v>
      </c>
      <c r="B111" s="50" t="s">
        <v>476</v>
      </c>
      <c r="C111" s="26"/>
      <c r="D111" s="26">
        <f>SUM(D108:D110)</f>
        <v>3500000</v>
      </c>
      <c r="E111" s="26">
        <f>SUM(E108:E110)</f>
        <v>0</v>
      </c>
      <c r="F111" s="26">
        <f>SUM(F108:F110)</f>
        <v>0</v>
      </c>
    </row>
    <row r="112" spans="1:6" ht="15.75">
      <c r="A112" s="185" t="s">
        <v>75</v>
      </c>
      <c r="B112" s="201"/>
      <c r="C112" s="187"/>
      <c r="D112" s="187"/>
      <c r="E112" s="187"/>
      <c r="F112" s="187"/>
    </row>
    <row r="113" spans="1:6" ht="15">
      <c r="A113" s="4" t="s">
        <v>417</v>
      </c>
      <c r="B113" s="5" t="s">
        <v>418</v>
      </c>
      <c r="C113" s="26"/>
      <c r="D113" s="26"/>
      <c r="E113" s="26">
        <v>12763163</v>
      </c>
      <c r="F113" s="26">
        <v>22763163</v>
      </c>
    </row>
    <row r="114" spans="1:6" ht="15">
      <c r="A114" s="4" t="s">
        <v>419</v>
      </c>
      <c r="B114" s="5" t="s">
        <v>420</v>
      </c>
      <c r="C114" s="26"/>
      <c r="D114" s="26"/>
      <c r="E114" s="26"/>
      <c r="F114" s="26"/>
    </row>
    <row r="115" spans="1:6" ht="15">
      <c r="A115" s="4" t="s">
        <v>621</v>
      </c>
      <c r="B115" s="5" t="s">
        <v>421</v>
      </c>
      <c r="C115" s="26"/>
      <c r="D115" s="26"/>
      <c r="E115" s="26"/>
      <c r="F115" s="26"/>
    </row>
    <row r="116" spans="1:6" ht="15">
      <c r="A116" s="4" t="s">
        <v>622</v>
      </c>
      <c r="B116" s="5" t="s">
        <v>422</v>
      </c>
      <c r="C116" s="26"/>
      <c r="D116" s="26"/>
      <c r="E116" s="26"/>
      <c r="F116" s="26"/>
    </row>
    <row r="117" spans="1:6" ht="15">
      <c r="A117" s="4" t="s">
        <v>623</v>
      </c>
      <c r="B117" s="5" t="s">
        <v>423</v>
      </c>
      <c r="C117" s="26"/>
      <c r="D117" s="26"/>
      <c r="E117" s="26"/>
      <c r="F117" s="26"/>
    </row>
    <row r="118" spans="1:6" ht="15">
      <c r="A118" s="38" t="s">
        <v>2</v>
      </c>
      <c r="B118" s="50" t="s">
        <v>424</v>
      </c>
      <c r="C118" s="26"/>
      <c r="D118" s="26">
        <f>SUM(D113:D117)</f>
        <v>0</v>
      </c>
      <c r="E118" s="26">
        <f>SUM(E113:E117)</f>
        <v>12763163</v>
      </c>
      <c r="F118" s="26">
        <f>SUM(F113:F117)</f>
        <v>22763163</v>
      </c>
    </row>
    <row r="119" spans="1:6" ht="15">
      <c r="A119" s="11" t="s">
        <v>640</v>
      </c>
      <c r="B119" s="5" t="s">
        <v>464</v>
      </c>
      <c r="C119" s="26"/>
      <c r="D119" s="26"/>
      <c r="E119" s="26"/>
      <c r="F119" s="26"/>
    </row>
    <row r="120" spans="1:6" ht="15">
      <c r="A120" s="11" t="s">
        <v>641</v>
      </c>
      <c r="B120" s="5" t="s">
        <v>465</v>
      </c>
      <c r="C120" s="26"/>
      <c r="D120" s="26">
        <v>9025000</v>
      </c>
      <c r="E120" s="26">
        <v>5831723</v>
      </c>
      <c r="F120" s="26">
        <v>0</v>
      </c>
    </row>
    <row r="121" spans="1:6" ht="15">
      <c r="A121" s="11" t="s">
        <v>466</v>
      </c>
      <c r="B121" s="5" t="s">
        <v>467</v>
      </c>
      <c r="C121" s="26"/>
      <c r="D121" s="26"/>
      <c r="E121" s="26"/>
      <c r="F121" s="26"/>
    </row>
    <row r="122" spans="1:6" ht="15">
      <c r="A122" s="11" t="s">
        <v>642</v>
      </c>
      <c r="B122" s="5" t="s">
        <v>468</v>
      </c>
      <c r="C122" s="26"/>
      <c r="D122" s="26"/>
      <c r="E122" s="26"/>
      <c r="F122" s="26"/>
    </row>
    <row r="123" spans="1:6" ht="15">
      <c r="A123" s="11" t="s">
        <v>469</v>
      </c>
      <c r="B123" s="5" t="s">
        <v>470</v>
      </c>
      <c r="C123" s="26"/>
      <c r="D123" s="26"/>
      <c r="E123" s="26"/>
      <c r="F123" s="26"/>
    </row>
    <row r="124" spans="1:6" ht="15">
      <c r="A124" s="38" t="s">
        <v>7</v>
      </c>
      <c r="B124" s="50" t="s">
        <v>471</v>
      </c>
      <c r="C124" s="26"/>
      <c r="D124" s="26">
        <f>SUM(D119:D123)</f>
        <v>9025000</v>
      </c>
      <c r="E124" s="26">
        <f>SUM(E119:E123)</f>
        <v>5831723</v>
      </c>
      <c r="F124" s="26">
        <f>SUM(F119:F123)</f>
        <v>0</v>
      </c>
    </row>
    <row r="125" spans="1:6" ht="15">
      <c r="A125" s="11" t="s">
        <v>477</v>
      </c>
      <c r="B125" s="5" t="s">
        <v>478</v>
      </c>
      <c r="C125" s="26"/>
      <c r="D125" s="26"/>
      <c r="E125" s="26"/>
      <c r="F125" s="26"/>
    </row>
    <row r="126" spans="1:6" ht="15">
      <c r="A126" s="4" t="s">
        <v>645</v>
      </c>
      <c r="B126" s="5" t="s">
        <v>659</v>
      </c>
      <c r="C126" s="26"/>
      <c r="D126" s="26">
        <v>300000</v>
      </c>
      <c r="E126" s="26">
        <v>300000</v>
      </c>
      <c r="F126" s="26">
        <v>323788</v>
      </c>
    </row>
    <row r="127" spans="1:6" ht="15">
      <c r="A127" s="11" t="s">
        <v>646</v>
      </c>
      <c r="B127" s="5" t="s">
        <v>660</v>
      </c>
      <c r="C127" s="26"/>
      <c r="D127" s="26">
        <v>650000</v>
      </c>
      <c r="E127" s="26">
        <v>1150000</v>
      </c>
      <c r="F127" s="26">
        <v>1330000</v>
      </c>
    </row>
    <row r="128" spans="1:6" ht="15">
      <c r="A128" s="38" t="s">
        <v>10</v>
      </c>
      <c r="B128" s="50" t="s">
        <v>481</v>
      </c>
      <c r="C128" s="26"/>
      <c r="D128" s="26">
        <f>SUM(D125:D127)</f>
        <v>950000</v>
      </c>
      <c r="E128" s="26">
        <f>SUM(E125:E127)</f>
        <v>1450000</v>
      </c>
      <c r="F128" s="26">
        <f>SUM(F125:F127)</f>
        <v>1653788</v>
      </c>
    </row>
    <row r="129" spans="1:6" ht="15.75">
      <c r="A129" s="185" t="s">
        <v>74</v>
      </c>
      <c r="B129" s="201"/>
      <c r="C129" s="187"/>
      <c r="D129" s="187"/>
      <c r="E129" s="187"/>
      <c r="F129" s="187"/>
    </row>
    <row r="130" spans="1:6" ht="15.75">
      <c r="A130" s="202" t="s">
        <v>9</v>
      </c>
      <c r="B130" s="192" t="s">
        <v>482</v>
      </c>
      <c r="C130" s="198"/>
      <c r="D130" s="198">
        <f>SUM(D89+D96+D107+D111+D118+D124+D128)</f>
        <v>142695298</v>
      </c>
      <c r="E130" s="198">
        <f>SUM(E89+E96+E107+E111+E118+E124+E128)</f>
        <v>184498576</v>
      </c>
      <c r="F130" s="198">
        <f>SUM(F89+F96+F107+F111+F118+F124+F128)</f>
        <v>188739830</v>
      </c>
    </row>
    <row r="131" spans="1:6" ht="15.75">
      <c r="A131" s="203" t="s">
        <v>1008</v>
      </c>
      <c r="B131" s="204"/>
      <c r="C131" s="205"/>
      <c r="D131" s="205"/>
      <c r="E131" s="205"/>
      <c r="F131" s="205"/>
    </row>
    <row r="132" spans="1:6" ht="15.75">
      <c r="A132" s="203" t="s">
        <v>1009</v>
      </c>
      <c r="B132" s="204"/>
      <c r="C132" s="205"/>
      <c r="D132" s="205"/>
      <c r="E132" s="205"/>
      <c r="F132" s="205"/>
    </row>
    <row r="133" spans="1:6" ht="15">
      <c r="A133" s="13" t="s">
        <v>11</v>
      </c>
      <c r="B133" s="6" t="s">
        <v>487</v>
      </c>
      <c r="C133" s="26"/>
      <c r="D133" s="26"/>
      <c r="E133" s="26"/>
      <c r="F133" s="26"/>
    </row>
    <row r="134" spans="1:6" ht="15">
      <c r="A134" s="12" t="s">
        <v>12</v>
      </c>
      <c r="B134" s="6" t="s">
        <v>494</v>
      </c>
      <c r="C134" s="26"/>
      <c r="D134" s="26"/>
      <c r="E134" s="26"/>
      <c r="F134" s="26"/>
    </row>
    <row r="135" spans="1:6" ht="15">
      <c r="A135" s="4" t="s">
        <v>124</v>
      </c>
      <c r="B135" s="4" t="s">
        <v>495</v>
      </c>
      <c r="C135" s="26"/>
      <c r="D135" s="26">
        <v>169605286</v>
      </c>
      <c r="E135" s="26">
        <v>169605286</v>
      </c>
      <c r="F135" s="26">
        <v>167665000</v>
      </c>
    </row>
    <row r="136" spans="1:6" ht="15">
      <c r="A136" s="4" t="s">
        <v>125</v>
      </c>
      <c r="B136" s="4" t="s">
        <v>495</v>
      </c>
      <c r="C136" s="26"/>
      <c r="D136" s="26"/>
      <c r="E136" s="26"/>
      <c r="F136" s="26"/>
    </row>
    <row r="137" spans="1:6" ht="15">
      <c r="A137" s="4" t="s">
        <v>122</v>
      </c>
      <c r="B137" s="4" t="s">
        <v>496</v>
      </c>
      <c r="C137" s="26"/>
      <c r="D137" s="26"/>
      <c r="E137" s="26"/>
      <c r="F137" s="26"/>
    </row>
    <row r="138" spans="1:6" ht="15">
      <c r="A138" s="4" t="s">
        <v>123</v>
      </c>
      <c r="B138" s="4" t="s">
        <v>496</v>
      </c>
      <c r="C138" s="26"/>
      <c r="D138" s="26"/>
      <c r="E138" s="26"/>
      <c r="F138" s="26"/>
    </row>
    <row r="139" spans="1:6" ht="15">
      <c r="A139" s="6" t="s">
        <v>13</v>
      </c>
      <c r="B139" s="6" t="s">
        <v>497</v>
      </c>
      <c r="C139" s="26"/>
      <c r="D139" s="26">
        <f>SUM(D135:D138)</f>
        <v>169605286</v>
      </c>
      <c r="E139" s="26">
        <f>SUM(E135:E138)</f>
        <v>169605286</v>
      </c>
      <c r="F139" s="26">
        <f>SUM(F135:F138)</f>
        <v>167665000</v>
      </c>
    </row>
    <row r="140" spans="1:6" ht="15">
      <c r="A140" s="36" t="s">
        <v>498</v>
      </c>
      <c r="B140" s="4" t="s">
        <v>499</v>
      </c>
      <c r="C140" s="26"/>
      <c r="D140" s="26"/>
      <c r="E140" s="26">
        <v>3193277</v>
      </c>
      <c r="F140" s="26">
        <v>3193277</v>
      </c>
    </row>
    <row r="141" spans="1:6" ht="15">
      <c r="A141" s="36" t="s">
        <v>500</v>
      </c>
      <c r="B141" s="4" t="s">
        <v>501</v>
      </c>
      <c r="C141" s="26"/>
      <c r="D141" s="26"/>
      <c r="E141" s="26"/>
      <c r="F141" s="26"/>
    </row>
    <row r="142" spans="1:6" ht="15">
      <c r="A142" s="36" t="s">
        <v>502</v>
      </c>
      <c r="B142" s="4" t="s">
        <v>503</v>
      </c>
      <c r="C142" s="26"/>
      <c r="D142" s="26"/>
      <c r="E142" s="26"/>
      <c r="F142" s="26"/>
    </row>
    <row r="143" spans="1:6" ht="15">
      <c r="A143" s="36" t="s">
        <v>504</v>
      </c>
      <c r="B143" s="4" t="s">
        <v>505</v>
      </c>
      <c r="C143" s="26"/>
      <c r="D143" s="26"/>
      <c r="E143" s="26"/>
      <c r="F143" s="26"/>
    </row>
    <row r="144" spans="1:6" ht="15">
      <c r="A144" s="11" t="s">
        <v>651</v>
      </c>
      <c r="B144" s="4" t="s">
        <v>506</v>
      </c>
      <c r="C144" s="26"/>
      <c r="D144" s="26"/>
      <c r="E144" s="26"/>
      <c r="F144" s="26"/>
    </row>
    <row r="145" spans="1:6" ht="15">
      <c r="A145" s="13" t="s">
        <v>14</v>
      </c>
      <c r="B145" s="6" t="s">
        <v>508</v>
      </c>
      <c r="C145" s="26"/>
      <c r="D145" s="26">
        <f>SUM(D133+D134+D139+D140+D141+D142+D143+D144)</f>
        <v>169605286</v>
      </c>
      <c r="E145" s="26">
        <f>SUM(E133+E134+E139+E140+E141+E142+E143+E144)</f>
        <v>172798563</v>
      </c>
      <c r="F145" s="26">
        <f>SUM(F133+F134+F139+F140+F141+F142+F143+F144)</f>
        <v>170858277</v>
      </c>
    </row>
    <row r="146" spans="1:6" ht="15">
      <c r="A146" s="11" t="s">
        <v>509</v>
      </c>
      <c r="B146" s="4" t="s">
        <v>510</v>
      </c>
      <c r="C146" s="26"/>
      <c r="D146" s="26"/>
      <c r="E146" s="26"/>
      <c r="F146" s="26"/>
    </row>
    <row r="147" spans="1:6" ht="15">
      <c r="A147" s="11" t="s">
        <v>511</v>
      </c>
      <c r="B147" s="4" t="s">
        <v>512</v>
      </c>
      <c r="C147" s="26"/>
      <c r="D147" s="26"/>
      <c r="E147" s="26"/>
      <c r="F147" s="26"/>
    </row>
    <row r="148" spans="1:6" ht="15">
      <c r="A148" s="36" t="s">
        <v>513</v>
      </c>
      <c r="B148" s="4" t="s">
        <v>514</v>
      </c>
      <c r="C148" s="26"/>
      <c r="D148" s="26"/>
      <c r="E148" s="26"/>
      <c r="F148" s="26"/>
    </row>
    <row r="149" spans="1:6" ht="15">
      <c r="A149" s="36" t="s">
        <v>652</v>
      </c>
      <c r="B149" s="4" t="s">
        <v>515</v>
      </c>
      <c r="C149" s="26"/>
      <c r="D149" s="26"/>
      <c r="E149" s="26"/>
      <c r="F149" s="26"/>
    </row>
    <row r="150" spans="1:6" ht="15">
      <c r="A150" s="12" t="s">
        <v>15</v>
      </c>
      <c r="B150" s="6" t="s">
        <v>516</v>
      </c>
      <c r="C150" s="26"/>
      <c r="D150" s="26"/>
      <c r="E150" s="26"/>
      <c r="F150" s="26"/>
    </row>
    <row r="151" spans="1:6" ht="15">
      <c r="A151" s="13" t="s">
        <v>517</v>
      </c>
      <c r="B151" s="6" t="s">
        <v>518</v>
      </c>
      <c r="C151" s="26"/>
      <c r="D151" s="26"/>
      <c r="E151" s="26"/>
      <c r="F151" s="26"/>
    </row>
    <row r="152" spans="1:6" ht="15.75">
      <c r="A152" s="195" t="s">
        <v>16</v>
      </c>
      <c r="B152" s="196" t="s">
        <v>519</v>
      </c>
      <c r="C152" s="198"/>
      <c r="D152" s="198">
        <f>SUM(D145+D150+D151)</f>
        <v>169605286</v>
      </c>
      <c r="E152" s="198">
        <f>SUM(E145+E150+E151)</f>
        <v>172798563</v>
      </c>
      <c r="F152" s="198">
        <f>SUM(F145+F150+F151)</f>
        <v>170858277</v>
      </c>
    </row>
    <row r="153" spans="1:6" ht="15.75">
      <c r="A153" s="206" t="s">
        <v>654</v>
      </c>
      <c r="B153" s="207"/>
      <c r="C153" s="191"/>
      <c r="D153" s="191">
        <f>SUM(D130+D152)</f>
        <v>312300584</v>
      </c>
      <c r="E153" s="191">
        <f>SUM(E130+E152)</f>
        <v>357297139</v>
      </c>
      <c r="F153" s="191">
        <f>SUM(F130+F152)</f>
        <v>359598107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75" t="s">
        <v>156</v>
      </c>
      <c r="B1" s="76"/>
      <c r="C1" s="76"/>
      <c r="D1" s="76"/>
      <c r="E1" s="80"/>
      <c r="F1" s="80"/>
    </row>
    <row r="2" spans="1:5" ht="26.25" customHeight="1">
      <c r="A2" s="288" t="s">
        <v>178</v>
      </c>
      <c r="B2" s="293"/>
      <c r="C2" s="293"/>
      <c r="D2" s="293"/>
      <c r="E2" s="293"/>
    </row>
    <row r="3" spans="1:5" ht="30" customHeight="1">
      <c r="A3" s="292" t="s">
        <v>158</v>
      </c>
      <c r="B3" s="289"/>
      <c r="C3" s="289"/>
      <c r="D3" s="289"/>
      <c r="E3" s="289"/>
    </row>
    <row r="5" ht="15">
      <c r="A5" s="3" t="s">
        <v>144</v>
      </c>
    </row>
    <row r="6" spans="1:5" ht="48.75" customHeight="1">
      <c r="A6" s="1" t="s">
        <v>216</v>
      </c>
      <c r="B6" s="2" t="s">
        <v>217</v>
      </c>
      <c r="C6" s="61" t="s">
        <v>194</v>
      </c>
      <c r="D6" s="61" t="s">
        <v>195</v>
      </c>
      <c r="E6" s="61" t="s">
        <v>196</v>
      </c>
    </row>
    <row r="7" spans="1:5" ht="15">
      <c r="A7" s="30" t="s">
        <v>520</v>
      </c>
      <c r="B7" s="29" t="s">
        <v>243</v>
      </c>
      <c r="C7" s="41"/>
      <c r="D7" s="41"/>
      <c r="E7" s="41"/>
    </row>
    <row r="8" spans="1:5" ht="15">
      <c r="A8" s="4" t="s">
        <v>521</v>
      </c>
      <c r="B8" s="29" t="s">
        <v>250</v>
      </c>
      <c r="C8" s="41"/>
      <c r="D8" s="41"/>
      <c r="E8" s="41"/>
    </row>
    <row r="9" spans="1:5" ht="15">
      <c r="A9" s="51" t="s">
        <v>612</v>
      </c>
      <c r="B9" s="52" t="s">
        <v>251</v>
      </c>
      <c r="C9" s="41"/>
      <c r="D9" s="41"/>
      <c r="E9" s="41"/>
    </row>
    <row r="10" spans="1:5" ht="15">
      <c r="A10" s="38" t="s">
        <v>583</v>
      </c>
      <c r="B10" s="52" t="s">
        <v>252</v>
      </c>
      <c r="C10" s="41"/>
      <c r="D10" s="41"/>
      <c r="E10" s="41"/>
    </row>
    <row r="11" spans="1:5" ht="15">
      <c r="A11" s="4" t="s">
        <v>522</v>
      </c>
      <c r="B11" s="29" t="s">
        <v>259</v>
      </c>
      <c r="C11" s="41"/>
      <c r="D11" s="41"/>
      <c r="E11" s="41"/>
    </row>
    <row r="12" spans="1:5" ht="15">
      <c r="A12" s="4" t="s">
        <v>613</v>
      </c>
      <c r="B12" s="29" t="s">
        <v>264</v>
      </c>
      <c r="C12" s="41"/>
      <c r="D12" s="41"/>
      <c r="E12" s="41"/>
    </row>
    <row r="13" spans="1:5" ht="15">
      <c r="A13" s="4" t="s">
        <v>523</v>
      </c>
      <c r="B13" s="29" t="s">
        <v>276</v>
      </c>
      <c r="C13" s="41"/>
      <c r="D13" s="41"/>
      <c r="E13" s="41"/>
    </row>
    <row r="14" spans="1:5" ht="15">
      <c r="A14" s="4" t="s">
        <v>524</v>
      </c>
      <c r="B14" s="29" t="s">
        <v>281</v>
      </c>
      <c r="C14" s="41"/>
      <c r="D14" s="41"/>
      <c r="E14" s="41"/>
    </row>
    <row r="15" spans="1:5" ht="15">
      <c r="A15" s="4" t="s">
        <v>525</v>
      </c>
      <c r="B15" s="29" t="s">
        <v>290</v>
      </c>
      <c r="C15" s="41"/>
      <c r="D15" s="41"/>
      <c r="E15" s="41"/>
    </row>
    <row r="16" spans="1:5" ht="15">
      <c r="A16" s="38" t="s">
        <v>526</v>
      </c>
      <c r="B16" s="52" t="s">
        <v>291</v>
      </c>
      <c r="C16" s="41"/>
      <c r="D16" s="41"/>
      <c r="E16" s="41"/>
    </row>
    <row r="17" spans="1:5" ht="15">
      <c r="A17" s="11" t="s">
        <v>292</v>
      </c>
      <c r="B17" s="29" t="s">
        <v>293</v>
      </c>
      <c r="C17" s="41"/>
      <c r="D17" s="41"/>
      <c r="E17" s="41"/>
    </row>
    <row r="18" spans="1:5" ht="15">
      <c r="A18" s="11" t="s">
        <v>527</v>
      </c>
      <c r="B18" s="29" t="s">
        <v>294</v>
      </c>
      <c r="C18" s="41"/>
      <c r="D18" s="41"/>
      <c r="E18" s="41"/>
    </row>
    <row r="19" spans="1:5" ht="15">
      <c r="A19" s="15" t="s">
        <v>589</v>
      </c>
      <c r="B19" s="29" t="s">
        <v>295</v>
      </c>
      <c r="C19" s="41"/>
      <c r="D19" s="41"/>
      <c r="E19" s="41"/>
    </row>
    <row r="20" spans="1:5" ht="15">
      <c r="A20" s="15" t="s">
        <v>590</v>
      </c>
      <c r="B20" s="29" t="s">
        <v>296</v>
      </c>
      <c r="C20" s="41"/>
      <c r="D20" s="41"/>
      <c r="E20" s="41"/>
    </row>
    <row r="21" spans="1:5" ht="15">
      <c r="A21" s="15" t="s">
        <v>591</v>
      </c>
      <c r="B21" s="29" t="s">
        <v>297</v>
      </c>
      <c r="C21" s="41"/>
      <c r="D21" s="41"/>
      <c r="E21" s="41"/>
    </row>
    <row r="22" spans="1:5" ht="15">
      <c r="A22" s="11" t="s">
        <v>592</v>
      </c>
      <c r="B22" s="29" t="s">
        <v>298</v>
      </c>
      <c r="C22" s="41"/>
      <c r="D22" s="41"/>
      <c r="E22" s="41"/>
    </row>
    <row r="23" spans="1:5" ht="15">
      <c r="A23" s="11" t="s">
        <v>593</v>
      </c>
      <c r="B23" s="29" t="s">
        <v>299</v>
      </c>
      <c r="C23" s="41"/>
      <c r="D23" s="41"/>
      <c r="E23" s="41"/>
    </row>
    <row r="24" spans="1:5" ht="15">
      <c r="A24" s="11" t="s">
        <v>594</v>
      </c>
      <c r="B24" s="29" t="s">
        <v>300</v>
      </c>
      <c r="C24" s="41"/>
      <c r="D24" s="41"/>
      <c r="E24" s="41"/>
    </row>
    <row r="25" spans="1:5" ht="15">
      <c r="A25" s="49" t="s">
        <v>556</v>
      </c>
      <c r="B25" s="52" t="s">
        <v>301</v>
      </c>
      <c r="C25" s="41"/>
      <c r="D25" s="41"/>
      <c r="E25" s="41"/>
    </row>
    <row r="26" spans="1:5" ht="15">
      <c r="A26" s="10" t="s">
        <v>595</v>
      </c>
      <c r="B26" s="29" t="s">
        <v>302</v>
      </c>
      <c r="C26" s="41"/>
      <c r="D26" s="41"/>
      <c r="E26" s="41"/>
    </row>
    <row r="27" spans="1:5" ht="15">
      <c r="A27" s="10" t="s">
        <v>303</v>
      </c>
      <c r="B27" s="29" t="s">
        <v>304</v>
      </c>
      <c r="C27" s="41"/>
      <c r="D27" s="41"/>
      <c r="E27" s="41"/>
    </row>
    <row r="28" spans="1:5" ht="15">
      <c r="A28" s="10" t="s">
        <v>305</v>
      </c>
      <c r="B28" s="29" t="s">
        <v>306</v>
      </c>
      <c r="C28" s="41"/>
      <c r="D28" s="41"/>
      <c r="E28" s="41"/>
    </row>
    <row r="29" spans="1:5" ht="15">
      <c r="A29" s="10" t="s">
        <v>557</v>
      </c>
      <c r="B29" s="29" t="s">
        <v>307</v>
      </c>
      <c r="C29" s="41"/>
      <c r="D29" s="41"/>
      <c r="E29" s="41"/>
    </row>
    <row r="30" spans="1:5" ht="15">
      <c r="A30" s="10" t="s">
        <v>596</v>
      </c>
      <c r="B30" s="29" t="s">
        <v>308</v>
      </c>
      <c r="C30" s="41"/>
      <c r="D30" s="41"/>
      <c r="E30" s="41"/>
    </row>
    <row r="31" spans="1:5" ht="15">
      <c r="A31" s="10" t="s">
        <v>559</v>
      </c>
      <c r="B31" s="29" t="s">
        <v>309</v>
      </c>
      <c r="C31" s="41"/>
      <c r="D31" s="41"/>
      <c r="E31" s="41"/>
    </row>
    <row r="32" spans="1:5" ht="15">
      <c r="A32" s="10" t="s">
        <v>597</v>
      </c>
      <c r="B32" s="29" t="s">
        <v>310</v>
      </c>
      <c r="C32" s="41"/>
      <c r="D32" s="41"/>
      <c r="E32" s="41"/>
    </row>
    <row r="33" spans="1:5" ht="15">
      <c r="A33" s="10" t="s">
        <v>598</v>
      </c>
      <c r="B33" s="29" t="s">
        <v>311</v>
      </c>
      <c r="C33" s="41"/>
      <c r="D33" s="41"/>
      <c r="E33" s="41"/>
    </row>
    <row r="34" spans="1:5" ht="15">
      <c r="A34" s="10" t="s">
        <v>312</v>
      </c>
      <c r="B34" s="29" t="s">
        <v>313</v>
      </c>
      <c r="C34" s="41"/>
      <c r="D34" s="41"/>
      <c r="E34" s="41"/>
    </row>
    <row r="35" spans="1:5" ht="15">
      <c r="A35" s="19" t="s">
        <v>314</v>
      </c>
      <c r="B35" s="29" t="s">
        <v>315</v>
      </c>
      <c r="C35" s="41"/>
      <c r="D35" s="41"/>
      <c r="E35" s="41"/>
    </row>
    <row r="36" spans="1:5" ht="15">
      <c r="A36" s="10" t="s">
        <v>599</v>
      </c>
      <c r="B36" s="29" t="s">
        <v>316</v>
      </c>
      <c r="C36" s="41"/>
      <c r="D36" s="41"/>
      <c r="E36" s="41"/>
    </row>
    <row r="37" spans="1:5" ht="15">
      <c r="A37" s="19" t="s">
        <v>126</v>
      </c>
      <c r="B37" s="29" t="s">
        <v>317</v>
      </c>
      <c r="C37" s="41"/>
      <c r="D37" s="41"/>
      <c r="E37" s="41"/>
    </row>
    <row r="38" spans="1:5" ht="15">
      <c r="A38" s="19" t="s">
        <v>127</v>
      </c>
      <c r="B38" s="29" t="s">
        <v>317</v>
      </c>
      <c r="C38" s="41"/>
      <c r="D38" s="41"/>
      <c r="E38" s="41"/>
    </row>
    <row r="39" spans="1:5" ht="15">
      <c r="A39" s="49" t="s">
        <v>562</v>
      </c>
      <c r="B39" s="52" t="s">
        <v>318</v>
      </c>
      <c r="C39" s="41"/>
      <c r="D39" s="41"/>
      <c r="E39" s="41"/>
    </row>
    <row r="40" spans="1:5" ht="15.75">
      <c r="A40" s="59" t="s">
        <v>179</v>
      </c>
      <c r="B40" s="79"/>
      <c r="C40" s="41"/>
      <c r="D40" s="41"/>
      <c r="E40" s="41"/>
    </row>
    <row r="41" spans="1:5" ht="15">
      <c r="A41" s="33" t="s">
        <v>319</v>
      </c>
      <c r="B41" s="29" t="s">
        <v>320</v>
      </c>
      <c r="C41" s="41"/>
      <c r="D41" s="41"/>
      <c r="E41" s="41"/>
    </row>
    <row r="42" spans="1:5" ht="15">
      <c r="A42" s="33" t="s">
        <v>600</v>
      </c>
      <c r="B42" s="29" t="s">
        <v>321</v>
      </c>
      <c r="C42" s="41"/>
      <c r="D42" s="41"/>
      <c r="E42" s="41"/>
    </row>
    <row r="43" spans="1:5" ht="15">
      <c r="A43" s="33" t="s">
        <v>322</v>
      </c>
      <c r="B43" s="29" t="s">
        <v>323</v>
      </c>
      <c r="C43" s="41"/>
      <c r="D43" s="41"/>
      <c r="E43" s="41"/>
    </row>
    <row r="44" spans="1:5" ht="15">
      <c r="A44" s="33" t="s">
        <v>324</v>
      </c>
      <c r="B44" s="29" t="s">
        <v>325</v>
      </c>
      <c r="C44" s="41"/>
      <c r="D44" s="41"/>
      <c r="E44" s="41"/>
    </row>
    <row r="45" spans="1:5" ht="15">
      <c r="A45" s="5" t="s">
        <v>326</v>
      </c>
      <c r="B45" s="29" t="s">
        <v>327</v>
      </c>
      <c r="C45" s="41"/>
      <c r="D45" s="41"/>
      <c r="E45" s="41"/>
    </row>
    <row r="46" spans="1:5" ht="15">
      <c r="A46" s="5" t="s">
        <v>328</v>
      </c>
      <c r="B46" s="29" t="s">
        <v>329</v>
      </c>
      <c r="C46" s="41"/>
      <c r="D46" s="41"/>
      <c r="E46" s="41"/>
    </row>
    <row r="47" spans="1:5" ht="15">
      <c r="A47" s="5" t="s">
        <v>330</v>
      </c>
      <c r="B47" s="29" t="s">
        <v>331</v>
      </c>
      <c r="C47" s="41"/>
      <c r="D47" s="41"/>
      <c r="E47" s="41"/>
    </row>
    <row r="48" spans="1:5" ht="15">
      <c r="A48" s="50" t="s">
        <v>564</v>
      </c>
      <c r="B48" s="52" t="s">
        <v>332</v>
      </c>
      <c r="C48" s="41"/>
      <c r="D48" s="41"/>
      <c r="E48" s="41"/>
    </row>
    <row r="49" spans="1:5" ht="15">
      <c r="A49" s="11" t="s">
        <v>333</v>
      </c>
      <c r="B49" s="29" t="s">
        <v>334</v>
      </c>
      <c r="C49" s="41"/>
      <c r="D49" s="41"/>
      <c r="E49" s="41"/>
    </row>
    <row r="50" spans="1:5" ht="15">
      <c r="A50" s="11" t="s">
        <v>335</v>
      </c>
      <c r="B50" s="29" t="s">
        <v>336</v>
      </c>
      <c r="C50" s="41"/>
      <c r="D50" s="41"/>
      <c r="E50" s="41"/>
    </row>
    <row r="51" spans="1:5" ht="15">
      <c r="A51" s="11" t="s">
        <v>337</v>
      </c>
      <c r="B51" s="29" t="s">
        <v>338</v>
      </c>
      <c r="C51" s="41"/>
      <c r="D51" s="41"/>
      <c r="E51" s="41"/>
    </row>
    <row r="52" spans="1:5" ht="15">
      <c r="A52" s="11" t="s">
        <v>339</v>
      </c>
      <c r="B52" s="29" t="s">
        <v>340</v>
      </c>
      <c r="C52" s="41"/>
      <c r="D52" s="41"/>
      <c r="E52" s="41"/>
    </row>
    <row r="53" spans="1:5" ht="15">
      <c r="A53" s="49" t="s">
        <v>565</v>
      </c>
      <c r="B53" s="52" t="s">
        <v>341</v>
      </c>
      <c r="C53" s="41"/>
      <c r="D53" s="41"/>
      <c r="E53" s="41"/>
    </row>
    <row r="54" spans="1:5" ht="15">
      <c r="A54" s="11" t="s">
        <v>342</v>
      </c>
      <c r="B54" s="29" t="s">
        <v>343</v>
      </c>
      <c r="C54" s="41"/>
      <c r="D54" s="41"/>
      <c r="E54" s="41"/>
    </row>
    <row r="55" spans="1:5" ht="15">
      <c r="A55" s="11" t="s">
        <v>601</v>
      </c>
      <c r="B55" s="29" t="s">
        <v>344</v>
      </c>
      <c r="C55" s="41"/>
      <c r="D55" s="41"/>
      <c r="E55" s="41"/>
    </row>
    <row r="56" spans="1:5" ht="15">
      <c r="A56" s="11" t="s">
        <v>602</v>
      </c>
      <c r="B56" s="29" t="s">
        <v>345</v>
      </c>
      <c r="C56" s="41"/>
      <c r="D56" s="41"/>
      <c r="E56" s="41"/>
    </row>
    <row r="57" spans="1:5" ht="15">
      <c r="A57" s="11" t="s">
        <v>603</v>
      </c>
      <c r="B57" s="29" t="s">
        <v>346</v>
      </c>
      <c r="C57" s="41"/>
      <c r="D57" s="41"/>
      <c r="E57" s="41"/>
    </row>
    <row r="58" spans="1:5" ht="15">
      <c r="A58" s="11" t="s">
        <v>604</v>
      </c>
      <c r="B58" s="29" t="s">
        <v>347</v>
      </c>
      <c r="C58" s="41"/>
      <c r="D58" s="41"/>
      <c r="E58" s="41"/>
    </row>
    <row r="59" spans="1:5" ht="15">
      <c r="A59" s="11" t="s">
        <v>605</v>
      </c>
      <c r="B59" s="29" t="s">
        <v>348</v>
      </c>
      <c r="C59" s="41"/>
      <c r="D59" s="41"/>
      <c r="E59" s="41"/>
    </row>
    <row r="60" spans="1:5" ht="15">
      <c r="A60" s="11" t="s">
        <v>349</v>
      </c>
      <c r="B60" s="29" t="s">
        <v>350</v>
      </c>
      <c r="C60" s="41"/>
      <c r="D60" s="41"/>
      <c r="E60" s="41"/>
    </row>
    <row r="61" spans="1:5" ht="15">
      <c r="A61" s="11" t="s">
        <v>606</v>
      </c>
      <c r="B61" s="29" t="s">
        <v>351</v>
      </c>
      <c r="C61" s="41"/>
      <c r="D61" s="41"/>
      <c r="E61" s="41"/>
    </row>
    <row r="62" spans="1:5" ht="15">
      <c r="A62" s="49" t="s">
        <v>566</v>
      </c>
      <c r="B62" s="52" t="s">
        <v>352</v>
      </c>
      <c r="C62" s="41"/>
      <c r="D62" s="41"/>
      <c r="E62" s="41"/>
    </row>
    <row r="63" spans="1:5" ht="15.75">
      <c r="A63" s="59" t="s">
        <v>180</v>
      </c>
      <c r="B63" s="79"/>
      <c r="C63" s="41"/>
      <c r="D63" s="41"/>
      <c r="E63" s="41"/>
    </row>
    <row r="64" spans="1:5" ht="15.75">
      <c r="A64" s="34" t="s">
        <v>614</v>
      </c>
      <c r="B64" s="35" t="s">
        <v>353</v>
      </c>
      <c r="C64" s="41"/>
      <c r="D64" s="41"/>
      <c r="E64" s="41"/>
    </row>
    <row r="65" spans="1:5" ht="15">
      <c r="A65" s="13" t="s">
        <v>571</v>
      </c>
      <c r="B65" s="6" t="s">
        <v>361</v>
      </c>
      <c r="C65" s="13"/>
      <c r="D65" s="13"/>
      <c r="E65" s="13"/>
    </row>
    <row r="66" spans="1:5" ht="15">
      <c r="A66" s="12" t="s">
        <v>574</v>
      </c>
      <c r="B66" s="6" t="s">
        <v>369</v>
      </c>
      <c r="C66" s="12"/>
      <c r="D66" s="12"/>
      <c r="E66" s="12"/>
    </row>
    <row r="67" spans="1:5" ht="15">
      <c r="A67" s="36" t="s">
        <v>370</v>
      </c>
      <c r="B67" s="4" t="s">
        <v>371</v>
      </c>
      <c r="C67" s="36"/>
      <c r="D67" s="36"/>
      <c r="E67" s="36"/>
    </row>
    <row r="68" spans="1:5" ht="15">
      <c r="A68" s="36" t="s">
        <v>372</v>
      </c>
      <c r="B68" s="4" t="s">
        <v>373</v>
      </c>
      <c r="C68" s="36"/>
      <c r="D68" s="36"/>
      <c r="E68" s="36"/>
    </row>
    <row r="69" spans="1:5" ht="15">
      <c r="A69" s="12" t="s">
        <v>374</v>
      </c>
      <c r="B69" s="6" t="s">
        <v>375</v>
      </c>
      <c r="C69" s="36"/>
      <c r="D69" s="36"/>
      <c r="E69" s="36"/>
    </row>
    <row r="70" spans="1:5" ht="15">
      <c r="A70" s="36" t="s">
        <v>376</v>
      </c>
      <c r="B70" s="4" t="s">
        <v>377</v>
      </c>
      <c r="C70" s="36"/>
      <c r="D70" s="36"/>
      <c r="E70" s="36"/>
    </row>
    <row r="71" spans="1:5" ht="15">
      <c r="A71" s="36" t="s">
        <v>378</v>
      </c>
      <c r="B71" s="4" t="s">
        <v>379</v>
      </c>
      <c r="C71" s="36"/>
      <c r="D71" s="36"/>
      <c r="E71" s="36"/>
    </row>
    <row r="72" spans="1:5" ht="15">
      <c r="A72" s="36" t="s">
        <v>380</v>
      </c>
      <c r="B72" s="4" t="s">
        <v>381</v>
      </c>
      <c r="C72" s="36"/>
      <c r="D72" s="36"/>
      <c r="E72" s="36"/>
    </row>
    <row r="73" spans="1:5" ht="15">
      <c r="A73" s="37" t="s">
        <v>575</v>
      </c>
      <c r="B73" s="38" t="s">
        <v>382</v>
      </c>
      <c r="C73" s="12"/>
      <c r="D73" s="12"/>
      <c r="E73" s="12"/>
    </row>
    <row r="74" spans="1:5" ht="15">
      <c r="A74" s="36" t="s">
        <v>383</v>
      </c>
      <c r="B74" s="4" t="s">
        <v>384</v>
      </c>
      <c r="C74" s="36"/>
      <c r="D74" s="36"/>
      <c r="E74" s="36"/>
    </row>
    <row r="75" spans="1:5" ht="15">
      <c r="A75" s="11" t="s">
        <v>385</v>
      </c>
      <c r="B75" s="4" t="s">
        <v>386</v>
      </c>
      <c r="C75" s="11"/>
      <c r="D75" s="11"/>
      <c r="E75" s="11"/>
    </row>
    <row r="76" spans="1:5" ht="15">
      <c r="A76" s="36" t="s">
        <v>611</v>
      </c>
      <c r="B76" s="4" t="s">
        <v>387</v>
      </c>
      <c r="C76" s="36"/>
      <c r="D76" s="36"/>
      <c r="E76" s="36"/>
    </row>
    <row r="77" spans="1:5" ht="15">
      <c r="A77" s="36" t="s">
        <v>580</v>
      </c>
      <c r="B77" s="4" t="s">
        <v>388</v>
      </c>
      <c r="C77" s="36"/>
      <c r="D77" s="36"/>
      <c r="E77" s="36"/>
    </row>
    <row r="78" spans="1:5" ht="15">
      <c r="A78" s="37" t="s">
        <v>581</v>
      </c>
      <c r="B78" s="38" t="s">
        <v>392</v>
      </c>
      <c r="C78" s="12"/>
      <c r="D78" s="12"/>
      <c r="E78" s="12"/>
    </row>
    <row r="79" spans="1:5" ht="15">
      <c r="A79" s="11" t="s">
        <v>393</v>
      </c>
      <c r="B79" s="4" t="s">
        <v>394</v>
      </c>
      <c r="C79" s="11"/>
      <c r="D79" s="11"/>
      <c r="E79" s="11"/>
    </row>
    <row r="80" spans="1:5" ht="15.75">
      <c r="A80" s="39" t="s">
        <v>617</v>
      </c>
      <c r="B80" s="40" t="s">
        <v>395</v>
      </c>
      <c r="C80" s="12"/>
      <c r="D80" s="12"/>
      <c r="E80" s="12"/>
    </row>
    <row r="81" spans="1:5" ht="15.75">
      <c r="A81" s="43" t="s">
        <v>653</v>
      </c>
      <c r="B81" s="44"/>
      <c r="C81" s="41"/>
      <c r="D81" s="41"/>
      <c r="E81" s="41"/>
    </row>
    <row r="82" spans="1:5" ht="49.5" customHeight="1">
      <c r="A82" s="1" t="s">
        <v>216</v>
      </c>
      <c r="B82" s="2" t="s">
        <v>169</v>
      </c>
      <c r="C82" s="61" t="s">
        <v>171</v>
      </c>
      <c r="D82" s="61" t="s">
        <v>172</v>
      </c>
      <c r="E82" s="61" t="s">
        <v>170</v>
      </c>
    </row>
    <row r="83" spans="1:5" ht="15">
      <c r="A83" s="4" t="s">
        <v>0</v>
      </c>
      <c r="B83" s="5" t="s">
        <v>408</v>
      </c>
      <c r="C83" s="26"/>
      <c r="D83" s="26"/>
      <c r="E83" s="26"/>
    </row>
    <row r="84" spans="1:5" ht="15">
      <c r="A84" s="4" t="s">
        <v>409</v>
      </c>
      <c r="B84" s="5" t="s">
        <v>410</v>
      </c>
      <c r="C84" s="26"/>
      <c r="D84" s="26"/>
      <c r="E84" s="26"/>
    </row>
    <row r="85" spans="1:5" ht="15">
      <c r="A85" s="4" t="s">
        <v>411</v>
      </c>
      <c r="B85" s="5" t="s">
        <v>412</v>
      </c>
      <c r="C85" s="26"/>
      <c r="D85" s="26"/>
      <c r="E85" s="26"/>
    </row>
    <row r="86" spans="1:5" ht="15">
      <c r="A86" s="4" t="s">
        <v>618</v>
      </c>
      <c r="B86" s="5" t="s">
        <v>413</v>
      </c>
      <c r="C86" s="26"/>
      <c r="D86" s="26"/>
      <c r="E86" s="26"/>
    </row>
    <row r="87" spans="1:5" ht="15">
      <c r="A87" s="4" t="s">
        <v>619</v>
      </c>
      <c r="B87" s="5" t="s">
        <v>414</v>
      </c>
      <c r="C87" s="26"/>
      <c r="D87" s="26"/>
      <c r="E87" s="26"/>
    </row>
    <row r="88" spans="1:5" ht="15">
      <c r="A88" s="4" t="s">
        <v>620</v>
      </c>
      <c r="B88" s="5" t="s">
        <v>415</v>
      </c>
      <c r="C88" s="26"/>
      <c r="D88" s="26"/>
      <c r="E88" s="26"/>
    </row>
    <row r="89" spans="1:5" ht="15">
      <c r="A89" s="38" t="s">
        <v>1</v>
      </c>
      <c r="B89" s="50" t="s">
        <v>416</v>
      </c>
      <c r="C89" s="26"/>
      <c r="D89" s="26"/>
      <c r="E89" s="26"/>
    </row>
    <row r="90" spans="1:5" ht="15">
      <c r="A90" s="4" t="s">
        <v>3</v>
      </c>
      <c r="B90" s="5" t="s">
        <v>427</v>
      </c>
      <c r="C90" s="26"/>
      <c r="D90" s="26"/>
      <c r="E90" s="26"/>
    </row>
    <row r="91" spans="1:5" ht="15">
      <c r="A91" s="4" t="s">
        <v>626</v>
      </c>
      <c r="B91" s="5" t="s">
        <v>428</v>
      </c>
      <c r="C91" s="26"/>
      <c r="D91" s="26"/>
      <c r="E91" s="26"/>
    </row>
    <row r="92" spans="1:5" ht="15">
      <c r="A92" s="4" t="s">
        <v>627</v>
      </c>
      <c r="B92" s="5" t="s">
        <v>429</v>
      </c>
      <c r="C92" s="26"/>
      <c r="D92" s="26"/>
      <c r="E92" s="26"/>
    </row>
    <row r="93" spans="1:5" ht="15">
      <c r="A93" s="4" t="s">
        <v>628</v>
      </c>
      <c r="B93" s="5" t="s">
        <v>430</v>
      </c>
      <c r="C93" s="26"/>
      <c r="D93" s="26"/>
      <c r="E93" s="26"/>
    </row>
    <row r="94" spans="1:5" ht="15">
      <c r="A94" s="4" t="s">
        <v>4</v>
      </c>
      <c r="B94" s="5" t="s">
        <v>446</v>
      </c>
      <c r="C94" s="26"/>
      <c r="D94" s="26"/>
      <c r="E94" s="26"/>
    </row>
    <row r="95" spans="1:5" ht="15">
      <c r="A95" s="4" t="s">
        <v>633</v>
      </c>
      <c r="B95" s="5" t="s">
        <v>447</v>
      </c>
      <c r="C95" s="26"/>
      <c r="D95" s="26"/>
      <c r="E95" s="26"/>
    </row>
    <row r="96" spans="1:5" ht="15">
      <c r="A96" s="38" t="s">
        <v>5</v>
      </c>
      <c r="B96" s="50" t="s">
        <v>448</v>
      </c>
      <c r="C96" s="26"/>
      <c r="D96" s="26"/>
      <c r="E96" s="26"/>
    </row>
    <row r="97" spans="1:5" ht="15">
      <c r="A97" s="11" t="s">
        <v>449</v>
      </c>
      <c r="B97" s="5" t="s">
        <v>450</v>
      </c>
      <c r="C97" s="26"/>
      <c r="D97" s="26"/>
      <c r="E97" s="26"/>
    </row>
    <row r="98" spans="1:5" ht="15">
      <c r="A98" s="11" t="s">
        <v>634</v>
      </c>
      <c r="B98" s="5" t="s">
        <v>451</v>
      </c>
      <c r="C98" s="26"/>
      <c r="D98" s="26"/>
      <c r="E98" s="26"/>
    </row>
    <row r="99" spans="1:5" ht="15">
      <c r="A99" s="11" t="s">
        <v>635</v>
      </c>
      <c r="B99" s="5" t="s">
        <v>452</v>
      </c>
      <c r="C99" s="26"/>
      <c r="D99" s="26"/>
      <c r="E99" s="26"/>
    </row>
    <row r="100" spans="1:5" ht="15">
      <c r="A100" s="11" t="s">
        <v>636</v>
      </c>
      <c r="B100" s="5" t="s">
        <v>453</v>
      </c>
      <c r="C100" s="26"/>
      <c r="D100" s="26"/>
      <c r="E100" s="26"/>
    </row>
    <row r="101" spans="1:5" ht="15">
      <c r="A101" s="11" t="s">
        <v>454</v>
      </c>
      <c r="B101" s="5" t="s">
        <v>455</v>
      </c>
      <c r="C101" s="26"/>
      <c r="D101" s="26"/>
      <c r="E101" s="26"/>
    </row>
    <row r="102" spans="1:5" ht="15">
      <c r="A102" s="11" t="s">
        <v>456</v>
      </c>
      <c r="B102" s="5" t="s">
        <v>457</v>
      </c>
      <c r="C102" s="26"/>
      <c r="D102" s="26"/>
      <c r="E102" s="26"/>
    </row>
    <row r="103" spans="1:5" ht="15">
      <c r="A103" s="11" t="s">
        <v>458</v>
      </c>
      <c r="B103" s="5" t="s">
        <v>459</v>
      </c>
      <c r="C103" s="26"/>
      <c r="D103" s="26"/>
      <c r="E103" s="26"/>
    </row>
    <row r="104" spans="1:5" ht="15">
      <c r="A104" s="11" t="s">
        <v>637</v>
      </c>
      <c r="B104" s="5" t="s">
        <v>460</v>
      </c>
      <c r="C104" s="26"/>
      <c r="D104" s="26"/>
      <c r="E104" s="26"/>
    </row>
    <row r="105" spans="1:5" ht="15">
      <c r="A105" s="11" t="s">
        <v>638</v>
      </c>
      <c r="B105" s="5" t="s">
        <v>461</v>
      </c>
      <c r="C105" s="26"/>
      <c r="D105" s="26"/>
      <c r="E105" s="26"/>
    </row>
    <row r="106" spans="1:5" ht="15">
      <c r="A106" s="11" t="s">
        <v>639</v>
      </c>
      <c r="B106" s="5" t="s">
        <v>462</v>
      </c>
      <c r="C106" s="26"/>
      <c r="D106" s="26"/>
      <c r="E106" s="26"/>
    </row>
    <row r="107" spans="1:5" ht="15">
      <c r="A107" s="49" t="s">
        <v>6</v>
      </c>
      <c r="B107" s="50" t="s">
        <v>463</v>
      </c>
      <c r="C107" s="26"/>
      <c r="D107" s="26"/>
      <c r="E107" s="26"/>
    </row>
    <row r="108" spans="1:5" ht="15">
      <c r="A108" s="11" t="s">
        <v>472</v>
      </c>
      <c r="B108" s="5" t="s">
        <v>473</v>
      </c>
      <c r="C108" s="26"/>
      <c r="D108" s="26"/>
      <c r="E108" s="26"/>
    </row>
    <row r="109" spans="1:5" ht="15">
      <c r="A109" s="4" t="s">
        <v>643</v>
      </c>
      <c r="B109" s="5" t="s">
        <v>474</v>
      </c>
      <c r="C109" s="26"/>
      <c r="D109" s="26"/>
      <c r="E109" s="26"/>
    </row>
    <row r="110" spans="1:5" ht="15">
      <c r="A110" s="11" t="s">
        <v>644</v>
      </c>
      <c r="B110" s="5" t="s">
        <v>475</v>
      </c>
      <c r="C110" s="26"/>
      <c r="D110" s="26"/>
      <c r="E110" s="26"/>
    </row>
    <row r="111" spans="1:5" ht="15">
      <c r="A111" s="38" t="s">
        <v>8</v>
      </c>
      <c r="B111" s="50" t="s">
        <v>476</v>
      </c>
      <c r="C111" s="26"/>
      <c r="D111" s="26"/>
      <c r="E111" s="26"/>
    </row>
    <row r="112" spans="1:5" ht="15.75">
      <c r="A112" s="59" t="s">
        <v>182</v>
      </c>
      <c r="B112" s="63"/>
      <c r="C112" s="26"/>
      <c r="D112" s="26"/>
      <c r="E112" s="26"/>
    </row>
    <row r="113" spans="1:5" ht="15">
      <c r="A113" s="4" t="s">
        <v>417</v>
      </c>
      <c r="B113" s="5" t="s">
        <v>418</v>
      </c>
      <c r="C113" s="26"/>
      <c r="D113" s="26"/>
      <c r="E113" s="26"/>
    </row>
    <row r="114" spans="1:5" ht="15">
      <c r="A114" s="4" t="s">
        <v>419</v>
      </c>
      <c r="B114" s="5" t="s">
        <v>420</v>
      </c>
      <c r="C114" s="26"/>
      <c r="D114" s="26"/>
      <c r="E114" s="26"/>
    </row>
    <row r="115" spans="1:5" ht="15">
      <c r="A115" s="4" t="s">
        <v>621</v>
      </c>
      <c r="B115" s="5" t="s">
        <v>421</v>
      </c>
      <c r="C115" s="26"/>
      <c r="D115" s="26"/>
      <c r="E115" s="26"/>
    </row>
    <row r="116" spans="1:5" ht="15">
      <c r="A116" s="4" t="s">
        <v>622</v>
      </c>
      <c r="B116" s="5" t="s">
        <v>422</v>
      </c>
      <c r="C116" s="26"/>
      <c r="D116" s="26"/>
      <c r="E116" s="26"/>
    </row>
    <row r="117" spans="1:5" ht="15">
      <c r="A117" s="4" t="s">
        <v>623</v>
      </c>
      <c r="B117" s="5" t="s">
        <v>423</v>
      </c>
      <c r="C117" s="26"/>
      <c r="D117" s="26"/>
      <c r="E117" s="26"/>
    </row>
    <row r="118" spans="1:5" ht="15">
      <c r="A118" s="38" t="s">
        <v>2</v>
      </c>
      <c r="B118" s="50" t="s">
        <v>424</v>
      </c>
      <c r="C118" s="26"/>
      <c r="D118" s="26"/>
      <c r="E118" s="26"/>
    </row>
    <row r="119" spans="1:5" ht="15">
      <c r="A119" s="11" t="s">
        <v>640</v>
      </c>
      <c r="B119" s="5" t="s">
        <v>464</v>
      </c>
      <c r="C119" s="26"/>
      <c r="D119" s="26"/>
      <c r="E119" s="26"/>
    </row>
    <row r="120" spans="1:5" ht="15">
      <c r="A120" s="11" t="s">
        <v>641</v>
      </c>
      <c r="B120" s="5" t="s">
        <v>465</v>
      </c>
      <c r="C120" s="26"/>
      <c r="D120" s="26"/>
      <c r="E120" s="26"/>
    </row>
    <row r="121" spans="1:5" ht="15">
      <c r="A121" s="11" t="s">
        <v>466</v>
      </c>
      <c r="B121" s="5" t="s">
        <v>467</v>
      </c>
      <c r="C121" s="26"/>
      <c r="D121" s="26"/>
      <c r="E121" s="26"/>
    </row>
    <row r="122" spans="1:5" ht="15">
      <c r="A122" s="11" t="s">
        <v>642</v>
      </c>
      <c r="B122" s="5" t="s">
        <v>468</v>
      </c>
      <c r="C122" s="26"/>
      <c r="D122" s="26"/>
      <c r="E122" s="26"/>
    </row>
    <row r="123" spans="1:5" ht="15">
      <c r="A123" s="11" t="s">
        <v>469</v>
      </c>
      <c r="B123" s="5" t="s">
        <v>470</v>
      </c>
      <c r="C123" s="26"/>
      <c r="D123" s="26"/>
      <c r="E123" s="26"/>
    </row>
    <row r="124" spans="1:5" ht="15">
      <c r="A124" s="38" t="s">
        <v>7</v>
      </c>
      <c r="B124" s="50" t="s">
        <v>471</v>
      </c>
      <c r="C124" s="26"/>
      <c r="D124" s="26"/>
      <c r="E124" s="26"/>
    </row>
    <row r="125" spans="1:5" ht="15">
      <c r="A125" s="11" t="s">
        <v>477</v>
      </c>
      <c r="B125" s="5" t="s">
        <v>478</v>
      </c>
      <c r="C125" s="26"/>
      <c r="D125" s="26"/>
      <c r="E125" s="26"/>
    </row>
    <row r="126" spans="1:5" ht="15">
      <c r="A126" s="4" t="s">
        <v>645</v>
      </c>
      <c r="B126" s="5" t="s">
        <v>479</v>
      </c>
      <c r="C126" s="26"/>
      <c r="D126" s="26"/>
      <c r="E126" s="26"/>
    </row>
    <row r="127" spans="1:5" ht="15">
      <c r="A127" s="11" t="s">
        <v>646</v>
      </c>
      <c r="B127" s="5" t="s">
        <v>480</v>
      </c>
      <c r="C127" s="26"/>
      <c r="D127" s="26"/>
      <c r="E127" s="26"/>
    </row>
    <row r="128" spans="1:5" ht="15">
      <c r="A128" s="38" t="s">
        <v>10</v>
      </c>
      <c r="B128" s="50" t="s">
        <v>481</v>
      </c>
      <c r="C128" s="26"/>
      <c r="D128" s="26"/>
      <c r="E128" s="26"/>
    </row>
    <row r="129" spans="1:5" ht="15.75">
      <c r="A129" s="59" t="s">
        <v>183</v>
      </c>
      <c r="B129" s="63"/>
      <c r="C129" s="26"/>
      <c r="D129" s="26"/>
      <c r="E129" s="26"/>
    </row>
    <row r="130" spans="1:5" ht="15.75">
      <c r="A130" s="47" t="s">
        <v>9</v>
      </c>
      <c r="B130" s="34" t="s">
        <v>482</v>
      </c>
      <c r="C130" s="26"/>
      <c r="D130" s="26"/>
      <c r="E130" s="26"/>
    </row>
    <row r="131" spans="1:5" ht="15.75">
      <c r="A131" s="88" t="s">
        <v>184</v>
      </c>
      <c r="B131" s="62"/>
      <c r="C131" s="26"/>
      <c r="D131" s="26"/>
      <c r="E131" s="26"/>
    </row>
    <row r="132" spans="1:5" ht="15.75">
      <c r="A132" s="88" t="s">
        <v>185</v>
      </c>
      <c r="B132" s="62"/>
      <c r="C132" s="26"/>
      <c r="D132" s="26"/>
      <c r="E132" s="26"/>
    </row>
    <row r="133" spans="1:5" ht="15">
      <c r="A133" s="13" t="s">
        <v>11</v>
      </c>
      <c r="B133" s="6" t="s">
        <v>487</v>
      </c>
      <c r="C133" s="26"/>
      <c r="D133" s="26"/>
      <c r="E133" s="26"/>
    </row>
    <row r="134" spans="1:5" ht="15">
      <c r="A134" s="12" t="s">
        <v>12</v>
      </c>
      <c r="B134" s="6" t="s">
        <v>494</v>
      </c>
      <c r="C134" s="26"/>
      <c r="D134" s="26"/>
      <c r="E134" s="26"/>
    </row>
    <row r="135" spans="1:5" ht="15">
      <c r="A135" s="4" t="s">
        <v>124</v>
      </c>
      <c r="B135" s="4" t="s">
        <v>495</v>
      </c>
      <c r="C135" s="26"/>
      <c r="D135" s="26"/>
      <c r="E135" s="26"/>
    </row>
    <row r="136" spans="1:5" ht="15">
      <c r="A136" s="4" t="s">
        <v>125</v>
      </c>
      <c r="B136" s="4" t="s">
        <v>495</v>
      </c>
      <c r="C136" s="26"/>
      <c r="D136" s="26"/>
      <c r="E136" s="26"/>
    </row>
    <row r="137" spans="1:5" ht="15">
      <c r="A137" s="4" t="s">
        <v>122</v>
      </c>
      <c r="B137" s="4" t="s">
        <v>496</v>
      </c>
      <c r="C137" s="26"/>
      <c r="D137" s="26"/>
      <c r="E137" s="26"/>
    </row>
    <row r="138" spans="1:5" ht="15">
      <c r="A138" s="4" t="s">
        <v>123</v>
      </c>
      <c r="B138" s="4" t="s">
        <v>496</v>
      </c>
      <c r="C138" s="26"/>
      <c r="D138" s="26"/>
      <c r="E138" s="26"/>
    </row>
    <row r="139" spans="1:5" ht="15">
      <c r="A139" s="6" t="s">
        <v>13</v>
      </c>
      <c r="B139" s="6" t="s">
        <v>497</v>
      </c>
      <c r="C139" s="26"/>
      <c r="D139" s="26"/>
      <c r="E139" s="26"/>
    </row>
    <row r="140" spans="1:5" ht="15">
      <c r="A140" s="36" t="s">
        <v>498</v>
      </c>
      <c r="B140" s="4" t="s">
        <v>499</v>
      </c>
      <c r="C140" s="26"/>
      <c r="D140" s="26"/>
      <c r="E140" s="26"/>
    </row>
    <row r="141" spans="1:5" ht="15">
      <c r="A141" s="36" t="s">
        <v>500</v>
      </c>
      <c r="B141" s="4" t="s">
        <v>501</v>
      </c>
      <c r="C141" s="26"/>
      <c r="D141" s="26"/>
      <c r="E141" s="26"/>
    </row>
    <row r="142" spans="1:5" ht="15">
      <c r="A142" s="36" t="s">
        <v>502</v>
      </c>
      <c r="B142" s="4" t="s">
        <v>503</v>
      </c>
      <c r="C142" s="26"/>
      <c r="D142" s="26"/>
      <c r="E142" s="26"/>
    </row>
    <row r="143" spans="1:5" ht="15">
      <c r="A143" s="36" t="s">
        <v>504</v>
      </c>
      <c r="B143" s="4" t="s">
        <v>505</v>
      </c>
      <c r="C143" s="26"/>
      <c r="D143" s="26"/>
      <c r="E143" s="26"/>
    </row>
    <row r="144" spans="1:5" ht="15">
      <c r="A144" s="11" t="s">
        <v>651</v>
      </c>
      <c r="B144" s="4" t="s">
        <v>506</v>
      </c>
      <c r="C144" s="26"/>
      <c r="D144" s="26"/>
      <c r="E144" s="26"/>
    </row>
    <row r="145" spans="1:5" ht="15">
      <c r="A145" s="13" t="s">
        <v>14</v>
      </c>
      <c r="B145" s="6" t="s">
        <v>508</v>
      </c>
      <c r="C145" s="26"/>
      <c r="D145" s="26"/>
      <c r="E145" s="26"/>
    </row>
    <row r="146" spans="1:5" ht="15">
      <c r="A146" s="11" t="s">
        <v>509</v>
      </c>
      <c r="B146" s="4" t="s">
        <v>510</v>
      </c>
      <c r="C146" s="26"/>
      <c r="D146" s="26"/>
      <c r="E146" s="26"/>
    </row>
    <row r="147" spans="1:5" ht="15">
      <c r="A147" s="11" t="s">
        <v>511</v>
      </c>
      <c r="B147" s="4" t="s">
        <v>512</v>
      </c>
      <c r="C147" s="26"/>
      <c r="D147" s="26"/>
      <c r="E147" s="26"/>
    </row>
    <row r="148" spans="1:5" ht="15">
      <c r="A148" s="36" t="s">
        <v>513</v>
      </c>
      <c r="B148" s="4" t="s">
        <v>514</v>
      </c>
      <c r="C148" s="26"/>
      <c r="D148" s="26"/>
      <c r="E148" s="26"/>
    </row>
    <row r="149" spans="1:5" ht="15">
      <c r="A149" s="36" t="s">
        <v>652</v>
      </c>
      <c r="B149" s="4" t="s">
        <v>515</v>
      </c>
      <c r="C149" s="26"/>
      <c r="D149" s="26"/>
      <c r="E149" s="26"/>
    </row>
    <row r="150" spans="1:5" ht="15">
      <c r="A150" s="12" t="s">
        <v>15</v>
      </c>
      <c r="B150" s="6" t="s">
        <v>516</v>
      </c>
      <c r="C150" s="26"/>
      <c r="D150" s="26"/>
      <c r="E150" s="26"/>
    </row>
    <row r="151" spans="1:5" ht="15">
      <c r="A151" s="13" t="s">
        <v>517</v>
      </c>
      <c r="B151" s="6" t="s">
        <v>518</v>
      </c>
      <c r="C151" s="26"/>
      <c r="D151" s="26"/>
      <c r="E151" s="26"/>
    </row>
    <row r="152" spans="1:5" ht="15.75">
      <c r="A152" s="39" t="s">
        <v>16</v>
      </c>
      <c r="B152" s="40" t="s">
        <v>519</v>
      </c>
      <c r="C152" s="26"/>
      <c r="D152" s="26"/>
      <c r="E152" s="26"/>
    </row>
    <row r="153" spans="1:5" ht="15.75">
      <c r="A153" s="43" t="s">
        <v>654</v>
      </c>
      <c r="B153" s="44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4.140625" style="0" customWidth="1"/>
    <col min="8" max="8" width="12.421875" style="0" customWidth="1"/>
  </cols>
  <sheetData>
    <row r="1" spans="1:6" ht="15">
      <c r="A1" s="291" t="s">
        <v>1067</v>
      </c>
      <c r="B1" s="291"/>
      <c r="C1" s="291"/>
      <c r="D1" s="291"/>
      <c r="E1" s="291"/>
      <c r="F1" s="291"/>
    </row>
    <row r="3" spans="1:6" ht="21" customHeight="1">
      <c r="A3" s="288" t="s">
        <v>1016</v>
      </c>
      <c r="B3" s="289"/>
      <c r="C3" s="289"/>
      <c r="D3" s="289"/>
      <c r="E3" s="289"/>
      <c r="F3" s="290"/>
    </row>
    <row r="4" spans="1:6" ht="18.75" customHeight="1">
      <c r="A4" s="292" t="s">
        <v>1026</v>
      </c>
      <c r="B4" s="289"/>
      <c r="C4" s="289"/>
      <c r="D4" s="289"/>
      <c r="E4" s="289"/>
      <c r="F4" s="290"/>
    </row>
    <row r="5" ht="18">
      <c r="A5" s="48"/>
    </row>
    <row r="6" ht="15">
      <c r="A6" s="98" t="s">
        <v>142</v>
      </c>
    </row>
    <row r="7" spans="1:8" ht="30">
      <c r="A7" s="1" t="s">
        <v>216</v>
      </c>
      <c r="B7" s="2" t="s">
        <v>217</v>
      </c>
      <c r="C7" s="114" t="s">
        <v>76</v>
      </c>
      <c r="D7" s="114" t="s">
        <v>77</v>
      </c>
      <c r="E7" s="114" t="s">
        <v>181</v>
      </c>
      <c r="F7" s="145" t="s">
        <v>1027</v>
      </c>
      <c r="G7" s="145" t="s">
        <v>1028</v>
      </c>
      <c r="H7" s="145" t="s">
        <v>1029</v>
      </c>
    </row>
    <row r="8" spans="1:8" ht="15">
      <c r="A8" s="27" t="s">
        <v>218</v>
      </c>
      <c r="B8" s="28" t="s">
        <v>219</v>
      </c>
      <c r="C8" s="99">
        <v>18714900</v>
      </c>
      <c r="D8" s="99"/>
      <c r="E8" s="99"/>
      <c r="F8" s="26">
        <f>SUM(C8:E8)</f>
        <v>18714900</v>
      </c>
      <c r="G8" s="26">
        <v>17981602</v>
      </c>
      <c r="H8" s="26">
        <v>17981602</v>
      </c>
    </row>
    <row r="9" spans="1:8" ht="15">
      <c r="A9" s="27" t="s">
        <v>220</v>
      </c>
      <c r="B9" s="29" t="s">
        <v>221</v>
      </c>
      <c r="C9" s="99"/>
      <c r="D9" s="99"/>
      <c r="E9" s="99"/>
      <c r="F9" s="26"/>
      <c r="G9" s="26">
        <v>303000</v>
      </c>
      <c r="H9" s="26">
        <v>302406</v>
      </c>
    </row>
    <row r="10" spans="1:8" ht="15">
      <c r="A10" s="27" t="s">
        <v>222</v>
      </c>
      <c r="B10" s="29" t="s">
        <v>223</v>
      </c>
      <c r="C10" s="99"/>
      <c r="D10" s="99"/>
      <c r="E10" s="99"/>
      <c r="F10" s="26"/>
      <c r="G10" s="26"/>
      <c r="H10" s="26"/>
    </row>
    <row r="11" spans="1:8" ht="15">
      <c r="A11" s="30" t="s">
        <v>224</v>
      </c>
      <c r="B11" s="29" t="s">
        <v>225</v>
      </c>
      <c r="C11" s="99"/>
      <c r="D11" s="99"/>
      <c r="E11" s="99"/>
      <c r="F11" s="26"/>
      <c r="G11" s="26"/>
      <c r="H11" s="26"/>
    </row>
    <row r="12" spans="1:8" ht="15">
      <c r="A12" s="30" t="s">
        <v>226</v>
      </c>
      <c r="B12" s="29" t="s">
        <v>227</v>
      </c>
      <c r="C12" s="99"/>
      <c r="D12" s="99"/>
      <c r="E12" s="99"/>
      <c r="F12" s="26"/>
      <c r="G12" s="26"/>
      <c r="H12" s="26"/>
    </row>
    <row r="13" spans="1:8" ht="15">
      <c r="A13" s="30" t="s">
        <v>228</v>
      </c>
      <c r="B13" s="29" t="s">
        <v>229</v>
      </c>
      <c r="C13" s="99"/>
      <c r="D13" s="99"/>
      <c r="E13" s="99"/>
      <c r="F13" s="26"/>
      <c r="G13" s="26"/>
      <c r="H13" s="26"/>
    </row>
    <row r="14" spans="1:8" ht="15">
      <c r="A14" s="30" t="s">
        <v>230</v>
      </c>
      <c r="B14" s="29" t="s">
        <v>231</v>
      </c>
      <c r="C14" s="99">
        <v>1392000</v>
      </c>
      <c r="D14" s="99"/>
      <c r="E14" s="99"/>
      <c r="F14" s="26">
        <f>SUM(C14:E14)</f>
        <v>1392000</v>
      </c>
      <c r="G14" s="26">
        <v>1675000</v>
      </c>
      <c r="H14" s="26">
        <v>1675000</v>
      </c>
    </row>
    <row r="15" spans="1:8" ht="15">
      <c r="A15" s="30" t="s">
        <v>232</v>
      </c>
      <c r="B15" s="29" t="s">
        <v>233</v>
      </c>
      <c r="C15" s="99"/>
      <c r="D15" s="99"/>
      <c r="E15" s="99"/>
      <c r="F15" s="26"/>
      <c r="G15" s="26"/>
      <c r="H15" s="26"/>
    </row>
    <row r="16" spans="1:8" ht="15">
      <c r="A16" s="4" t="s">
        <v>234</v>
      </c>
      <c r="B16" s="29" t="s">
        <v>235</v>
      </c>
      <c r="C16" s="99"/>
      <c r="D16" s="99"/>
      <c r="E16" s="99"/>
      <c r="F16" s="26"/>
      <c r="G16" s="26">
        <v>140004</v>
      </c>
      <c r="H16" s="26">
        <v>140004</v>
      </c>
    </row>
    <row r="17" spans="1:8" ht="15">
      <c r="A17" s="4" t="s">
        <v>236</v>
      </c>
      <c r="B17" s="29" t="s">
        <v>237</v>
      </c>
      <c r="C17" s="99"/>
      <c r="D17" s="99"/>
      <c r="E17" s="99"/>
      <c r="F17" s="26"/>
      <c r="G17" s="26"/>
      <c r="H17" s="26"/>
    </row>
    <row r="18" spans="1:8" ht="15">
      <c r="A18" s="4" t="s">
        <v>238</v>
      </c>
      <c r="B18" s="29" t="s">
        <v>239</v>
      </c>
      <c r="C18" s="99"/>
      <c r="D18" s="99"/>
      <c r="E18" s="99"/>
      <c r="F18" s="26"/>
      <c r="G18" s="26"/>
      <c r="H18" s="26"/>
    </row>
    <row r="19" spans="1:8" ht="15">
      <c r="A19" s="4" t="s">
        <v>240</v>
      </c>
      <c r="B19" s="29" t="s">
        <v>241</v>
      </c>
      <c r="C19" s="99"/>
      <c r="D19" s="99"/>
      <c r="E19" s="99"/>
      <c r="F19" s="26"/>
      <c r="G19" s="26"/>
      <c r="H19" s="26"/>
    </row>
    <row r="20" spans="1:8" ht="15">
      <c r="A20" s="4" t="s">
        <v>582</v>
      </c>
      <c r="B20" s="29" t="s">
        <v>242</v>
      </c>
      <c r="C20" s="99"/>
      <c r="D20" s="99"/>
      <c r="E20" s="99"/>
      <c r="F20" s="26"/>
      <c r="G20" s="26">
        <v>593267</v>
      </c>
      <c r="H20" s="26">
        <v>593267</v>
      </c>
    </row>
    <row r="21" spans="1:8" ht="15">
      <c r="A21" s="31" t="s">
        <v>520</v>
      </c>
      <c r="B21" s="32" t="s">
        <v>243</v>
      </c>
      <c r="C21" s="99">
        <f>SUM(C8:C20)</f>
        <v>20106900</v>
      </c>
      <c r="D21" s="99"/>
      <c r="E21" s="99"/>
      <c r="F21" s="26">
        <f>SUM(C21:E21)</f>
        <v>20106900</v>
      </c>
      <c r="G21" s="26">
        <f>SUM(G8:G20)</f>
        <v>20692873</v>
      </c>
      <c r="H21" s="26">
        <f>SUM(H8:H20)</f>
        <v>20692279</v>
      </c>
    </row>
    <row r="22" spans="1:8" ht="15">
      <c r="A22" s="4" t="s">
        <v>244</v>
      </c>
      <c r="B22" s="29" t="s">
        <v>245</v>
      </c>
      <c r="C22" s="99">
        <v>4841040</v>
      </c>
      <c r="D22" s="99"/>
      <c r="E22" s="99"/>
      <c r="F22" s="26">
        <f>SUM(C22:E22)</f>
        <v>4841040</v>
      </c>
      <c r="G22" s="26">
        <f>SUM(D22:F22)</f>
        <v>4841040</v>
      </c>
      <c r="H22" s="26">
        <v>4841040</v>
      </c>
    </row>
    <row r="23" spans="1:8" ht="15">
      <c r="A23" s="4" t="s">
        <v>246</v>
      </c>
      <c r="B23" s="29" t="s">
        <v>247</v>
      </c>
      <c r="C23" s="99"/>
      <c r="D23" s="99"/>
      <c r="E23" s="99"/>
      <c r="F23" s="26"/>
      <c r="G23" s="26">
        <v>336855</v>
      </c>
      <c r="H23" s="26">
        <v>336855</v>
      </c>
    </row>
    <row r="24" spans="1:8" ht="15">
      <c r="A24" s="5" t="s">
        <v>248</v>
      </c>
      <c r="B24" s="29" t="s">
        <v>249</v>
      </c>
      <c r="C24" s="99">
        <v>500000</v>
      </c>
      <c r="D24" s="99"/>
      <c r="E24" s="99"/>
      <c r="F24" s="26">
        <f aca="true" t="shared" si="0" ref="F24:F87">SUM(C24:E24)</f>
        <v>500000</v>
      </c>
      <c r="G24" s="26">
        <v>604000</v>
      </c>
      <c r="H24" s="26">
        <v>604000</v>
      </c>
    </row>
    <row r="25" spans="1:8" ht="15">
      <c r="A25" s="6" t="s">
        <v>521</v>
      </c>
      <c r="B25" s="32" t="s">
        <v>250</v>
      </c>
      <c r="C25" s="99">
        <f>SUM(C22:C24)</f>
        <v>5341040</v>
      </c>
      <c r="D25" s="99"/>
      <c r="E25" s="99"/>
      <c r="F25" s="26">
        <f t="shared" si="0"/>
        <v>5341040</v>
      </c>
      <c r="G25" s="26">
        <f>SUM(G22:G24)</f>
        <v>5781895</v>
      </c>
      <c r="H25" s="26">
        <f>SUM(H22:H24)</f>
        <v>5781895</v>
      </c>
    </row>
    <row r="26" spans="1:8" ht="15">
      <c r="A26" s="51" t="s">
        <v>612</v>
      </c>
      <c r="B26" s="52" t="s">
        <v>251</v>
      </c>
      <c r="C26" s="99">
        <f>SUM(C25,C21)</f>
        <v>25447940</v>
      </c>
      <c r="D26" s="99"/>
      <c r="E26" s="99"/>
      <c r="F26" s="26">
        <f t="shared" si="0"/>
        <v>25447940</v>
      </c>
      <c r="G26" s="26">
        <f>SUM(G21+G25)</f>
        <v>26474768</v>
      </c>
      <c r="H26" s="26">
        <f>SUM(H21+H25)</f>
        <v>26474174</v>
      </c>
    </row>
    <row r="27" spans="1:8" ht="15">
      <c r="A27" s="38" t="s">
        <v>583</v>
      </c>
      <c r="B27" s="52" t="s">
        <v>252</v>
      </c>
      <c r="C27" s="99">
        <v>6199331</v>
      </c>
      <c r="D27" s="99"/>
      <c r="E27" s="99"/>
      <c r="F27" s="26">
        <f t="shared" si="0"/>
        <v>6199331</v>
      </c>
      <c r="G27" s="26">
        <v>6546985</v>
      </c>
      <c r="H27" s="26">
        <v>6546985</v>
      </c>
    </row>
    <row r="28" spans="1:8" ht="15">
      <c r="A28" s="4" t="s">
        <v>253</v>
      </c>
      <c r="B28" s="29" t="s">
        <v>254</v>
      </c>
      <c r="C28" s="99">
        <v>440000</v>
      </c>
      <c r="D28" s="99"/>
      <c r="E28" s="99"/>
      <c r="F28" s="26">
        <f t="shared" si="0"/>
        <v>440000</v>
      </c>
      <c r="G28" s="26">
        <f>SUM(D28:F28)</f>
        <v>440000</v>
      </c>
      <c r="H28" s="26">
        <v>336784</v>
      </c>
    </row>
    <row r="29" spans="1:8" ht="15">
      <c r="A29" s="4" t="s">
        <v>255</v>
      </c>
      <c r="B29" s="29" t="s">
        <v>256</v>
      </c>
      <c r="C29" s="99">
        <v>11170000</v>
      </c>
      <c r="D29" s="99"/>
      <c r="E29" s="99"/>
      <c r="F29" s="26">
        <f t="shared" si="0"/>
        <v>11170000</v>
      </c>
      <c r="G29" s="26">
        <v>12385883</v>
      </c>
      <c r="H29" s="26">
        <v>12380529</v>
      </c>
    </row>
    <row r="30" spans="1:8" ht="15">
      <c r="A30" s="4" t="s">
        <v>257</v>
      </c>
      <c r="B30" s="29" t="s">
        <v>258</v>
      </c>
      <c r="C30" s="99">
        <v>0</v>
      </c>
      <c r="D30" s="99"/>
      <c r="E30" s="99"/>
      <c r="F30" s="26">
        <f t="shared" si="0"/>
        <v>0</v>
      </c>
      <c r="G30" s="26">
        <f>SUM(D30:F30)</f>
        <v>0</v>
      </c>
      <c r="H30" s="26">
        <v>0</v>
      </c>
    </row>
    <row r="31" spans="1:8" ht="15">
      <c r="A31" s="6" t="s">
        <v>522</v>
      </c>
      <c r="B31" s="32" t="s">
        <v>259</v>
      </c>
      <c r="C31" s="99">
        <f>SUM(C28:C30)</f>
        <v>11610000</v>
      </c>
      <c r="D31" s="99"/>
      <c r="E31" s="99"/>
      <c r="F31" s="26">
        <f t="shared" si="0"/>
        <v>11610000</v>
      </c>
      <c r="G31" s="26">
        <f>SUM(G28:G30)</f>
        <v>12825883</v>
      </c>
      <c r="H31" s="26">
        <f>SUM(H28:H30)</f>
        <v>12717313</v>
      </c>
    </row>
    <row r="32" spans="1:8" ht="15">
      <c r="A32" s="4" t="s">
        <v>260</v>
      </c>
      <c r="B32" s="29" t="s">
        <v>261</v>
      </c>
      <c r="C32" s="99">
        <v>1181000</v>
      </c>
      <c r="D32" s="99"/>
      <c r="E32" s="99"/>
      <c r="F32" s="26">
        <f t="shared" si="0"/>
        <v>1181000</v>
      </c>
      <c r="G32" s="26">
        <v>1300848</v>
      </c>
      <c r="H32" s="26">
        <v>1246945</v>
      </c>
    </row>
    <row r="33" spans="1:8" ht="15">
      <c r="A33" s="4" t="s">
        <v>262</v>
      </c>
      <c r="B33" s="29" t="s">
        <v>263</v>
      </c>
      <c r="C33" s="99">
        <v>2916063</v>
      </c>
      <c r="D33" s="99"/>
      <c r="E33" s="99"/>
      <c r="F33" s="26">
        <f t="shared" si="0"/>
        <v>2916063</v>
      </c>
      <c r="G33" s="26">
        <v>3045187</v>
      </c>
      <c r="H33" s="26">
        <v>3045187</v>
      </c>
    </row>
    <row r="34" spans="1:8" ht="15" customHeight="1">
      <c r="A34" s="6" t="s">
        <v>613</v>
      </c>
      <c r="B34" s="32" t="s">
        <v>264</v>
      </c>
      <c r="C34" s="99">
        <f>SUM(C32:C33)</f>
        <v>4097063</v>
      </c>
      <c r="D34" s="99"/>
      <c r="E34" s="99"/>
      <c r="F34" s="26">
        <f t="shared" si="0"/>
        <v>4097063</v>
      </c>
      <c r="G34" s="26">
        <f>SUM(G32:G33)</f>
        <v>4346035</v>
      </c>
      <c r="H34" s="26">
        <f>SUM(H32:H33)</f>
        <v>4292132</v>
      </c>
    </row>
    <row r="35" spans="1:8" ht="15">
      <c r="A35" s="4" t="s">
        <v>265</v>
      </c>
      <c r="B35" s="29" t="s">
        <v>266</v>
      </c>
      <c r="C35" s="99">
        <v>15350000</v>
      </c>
      <c r="D35" s="99"/>
      <c r="E35" s="99"/>
      <c r="F35" s="26">
        <f t="shared" si="0"/>
        <v>15350000</v>
      </c>
      <c r="G35" s="26">
        <v>14859163</v>
      </c>
      <c r="H35" s="26">
        <v>9177240</v>
      </c>
    </row>
    <row r="36" spans="1:8" ht="15">
      <c r="A36" s="4" t="s">
        <v>267</v>
      </c>
      <c r="B36" s="29" t="s">
        <v>268</v>
      </c>
      <c r="C36" s="99">
        <v>0</v>
      </c>
      <c r="D36" s="99"/>
      <c r="E36" s="99"/>
      <c r="F36" s="26">
        <f t="shared" si="0"/>
        <v>0</v>
      </c>
      <c r="G36" s="26">
        <f>SUM(D36:F36)</f>
        <v>0</v>
      </c>
      <c r="H36" s="26">
        <v>0</v>
      </c>
    </row>
    <row r="37" spans="1:8" ht="15">
      <c r="A37" s="4" t="s">
        <v>584</v>
      </c>
      <c r="B37" s="29" t="s">
        <v>269</v>
      </c>
      <c r="C37" s="99">
        <v>650000</v>
      </c>
      <c r="D37" s="99"/>
      <c r="E37" s="99"/>
      <c r="F37" s="26">
        <f t="shared" si="0"/>
        <v>650000</v>
      </c>
      <c r="G37" s="26">
        <f>SUM(D37:F37)</f>
        <v>650000</v>
      </c>
      <c r="H37" s="26">
        <v>535000</v>
      </c>
    </row>
    <row r="38" spans="1:8" ht="15">
      <c r="A38" s="4" t="s">
        <v>270</v>
      </c>
      <c r="B38" s="29" t="s">
        <v>271</v>
      </c>
      <c r="C38" s="99">
        <v>5862000</v>
      </c>
      <c r="D38" s="99"/>
      <c r="E38" s="99"/>
      <c r="F38" s="26">
        <f t="shared" si="0"/>
        <v>5862000</v>
      </c>
      <c r="G38" s="26">
        <v>5058090</v>
      </c>
      <c r="H38" s="26">
        <v>4979610</v>
      </c>
    </row>
    <row r="39" spans="1:8" ht="15">
      <c r="A39" s="8" t="s">
        <v>585</v>
      </c>
      <c r="B39" s="29" t="s">
        <v>272</v>
      </c>
      <c r="C39" s="99">
        <v>0</v>
      </c>
      <c r="D39" s="99"/>
      <c r="E39" s="99"/>
      <c r="F39" s="26">
        <f t="shared" si="0"/>
        <v>0</v>
      </c>
      <c r="G39" s="26">
        <f>SUM(D39:F39)</f>
        <v>0</v>
      </c>
      <c r="H39" s="26">
        <v>0</v>
      </c>
    </row>
    <row r="40" spans="1:8" ht="15">
      <c r="A40" s="5" t="s">
        <v>273</v>
      </c>
      <c r="B40" s="29" t="s">
        <v>274</v>
      </c>
      <c r="C40" s="99">
        <v>1000000</v>
      </c>
      <c r="D40" s="99"/>
      <c r="E40" s="99"/>
      <c r="F40" s="26">
        <f t="shared" si="0"/>
        <v>1000000</v>
      </c>
      <c r="G40" s="26">
        <v>1029000</v>
      </c>
      <c r="H40" s="26">
        <v>904000</v>
      </c>
    </row>
    <row r="41" spans="1:8" ht="15">
      <c r="A41" s="4" t="s">
        <v>586</v>
      </c>
      <c r="B41" s="29" t="s">
        <v>275</v>
      </c>
      <c r="C41" s="99">
        <v>17070000</v>
      </c>
      <c r="D41" s="99"/>
      <c r="E41" s="99"/>
      <c r="F41" s="26">
        <f t="shared" si="0"/>
        <v>17070000</v>
      </c>
      <c r="G41" s="26">
        <v>20782912</v>
      </c>
      <c r="H41" s="26">
        <v>20693434</v>
      </c>
    </row>
    <row r="42" spans="1:8" ht="15">
      <c r="A42" s="6" t="s">
        <v>523</v>
      </c>
      <c r="B42" s="32" t="s">
        <v>276</v>
      </c>
      <c r="C42" s="99">
        <f>SUM(C35:C41)</f>
        <v>39932000</v>
      </c>
      <c r="D42" s="99"/>
      <c r="E42" s="99"/>
      <c r="F42" s="26">
        <f t="shared" si="0"/>
        <v>39932000</v>
      </c>
      <c r="G42" s="26">
        <f>SUM(G35:G41)</f>
        <v>42379165</v>
      </c>
      <c r="H42" s="26">
        <f>SUM(H35:H41)</f>
        <v>36289284</v>
      </c>
    </row>
    <row r="43" spans="1:8" ht="15">
      <c r="A43" s="4" t="s">
        <v>277</v>
      </c>
      <c r="B43" s="29" t="s">
        <v>278</v>
      </c>
      <c r="C43" s="99"/>
      <c r="D43" s="99"/>
      <c r="E43" s="99"/>
      <c r="F43" s="26">
        <f t="shared" si="0"/>
        <v>0</v>
      </c>
      <c r="G43" s="26">
        <f>SUM(D43:F43)</f>
        <v>0</v>
      </c>
      <c r="H43" s="26">
        <v>0</v>
      </c>
    </row>
    <row r="44" spans="1:8" ht="15">
      <c r="A44" s="4" t="s">
        <v>279</v>
      </c>
      <c r="B44" s="29" t="s">
        <v>280</v>
      </c>
      <c r="C44" s="99">
        <v>810000</v>
      </c>
      <c r="D44" s="99"/>
      <c r="E44" s="99"/>
      <c r="F44" s="26">
        <f t="shared" si="0"/>
        <v>810000</v>
      </c>
      <c r="G44" s="26">
        <v>1198250</v>
      </c>
      <c r="H44" s="26">
        <v>1198250</v>
      </c>
    </row>
    <row r="45" spans="1:8" ht="15">
      <c r="A45" s="6" t="s">
        <v>524</v>
      </c>
      <c r="B45" s="32" t="s">
        <v>281</v>
      </c>
      <c r="C45" s="99">
        <f>SUM(C43:C44)</f>
        <v>810000</v>
      </c>
      <c r="D45" s="99"/>
      <c r="E45" s="99"/>
      <c r="F45" s="26">
        <f t="shared" si="0"/>
        <v>810000</v>
      </c>
      <c r="G45" s="26">
        <f>SUM(G43:G44)</f>
        <v>1198250</v>
      </c>
      <c r="H45" s="26">
        <f>SUM(H43:H44)</f>
        <v>1198250</v>
      </c>
    </row>
    <row r="46" spans="1:8" ht="15">
      <c r="A46" s="4" t="s">
        <v>282</v>
      </c>
      <c r="B46" s="29" t="s">
        <v>283</v>
      </c>
      <c r="C46" s="99">
        <v>11281500</v>
      </c>
      <c r="D46" s="99"/>
      <c r="E46" s="99"/>
      <c r="F46" s="26">
        <f t="shared" si="0"/>
        <v>11281500</v>
      </c>
      <c r="G46" s="26">
        <v>10683589</v>
      </c>
      <c r="H46" s="26">
        <v>10352936</v>
      </c>
    </row>
    <row r="47" spans="1:8" ht="15">
      <c r="A47" s="4" t="s">
        <v>284</v>
      </c>
      <c r="B47" s="29" t="s">
        <v>285</v>
      </c>
      <c r="C47" s="99">
        <v>4000000</v>
      </c>
      <c r="D47" s="99"/>
      <c r="E47" s="99"/>
      <c r="F47" s="26">
        <f t="shared" si="0"/>
        <v>4000000</v>
      </c>
      <c r="G47" s="26">
        <v>7900000</v>
      </c>
      <c r="H47" s="26">
        <v>6072000</v>
      </c>
    </row>
    <row r="48" spans="1:8" ht="15">
      <c r="A48" s="4" t="s">
        <v>587</v>
      </c>
      <c r="B48" s="29" t="s">
        <v>286</v>
      </c>
      <c r="C48" s="99"/>
      <c r="D48" s="99"/>
      <c r="E48" s="99"/>
      <c r="F48" s="26">
        <f t="shared" si="0"/>
        <v>0</v>
      </c>
      <c r="G48" s="26">
        <v>7297</v>
      </c>
      <c r="H48" s="26">
        <v>6110</v>
      </c>
    </row>
    <row r="49" spans="1:8" ht="15">
      <c r="A49" s="4" t="s">
        <v>588</v>
      </c>
      <c r="B49" s="29" t="s">
        <v>287</v>
      </c>
      <c r="C49" s="99"/>
      <c r="D49" s="99"/>
      <c r="E49" s="99"/>
      <c r="F49" s="26">
        <f t="shared" si="0"/>
        <v>0</v>
      </c>
      <c r="G49" s="26">
        <f>SUM(D49:F49)</f>
        <v>0</v>
      </c>
      <c r="H49" s="26">
        <f>SUM(E49:G49)</f>
        <v>0</v>
      </c>
    </row>
    <row r="50" spans="1:8" ht="15">
      <c r="A50" s="4" t="s">
        <v>288</v>
      </c>
      <c r="B50" s="29" t="s">
        <v>289</v>
      </c>
      <c r="C50" s="99">
        <v>100000</v>
      </c>
      <c r="D50" s="99"/>
      <c r="E50" s="99"/>
      <c r="F50" s="26">
        <f t="shared" si="0"/>
        <v>100000</v>
      </c>
      <c r="G50" s="26">
        <f>SUM(D50:F50)</f>
        <v>100000</v>
      </c>
      <c r="H50" s="26">
        <v>35</v>
      </c>
    </row>
    <row r="51" spans="1:8" ht="15">
      <c r="A51" s="6" t="s">
        <v>525</v>
      </c>
      <c r="B51" s="32" t="s">
        <v>290</v>
      </c>
      <c r="C51" s="99">
        <f>SUM(C46:C50)</f>
        <v>15381500</v>
      </c>
      <c r="D51" s="99"/>
      <c r="E51" s="99"/>
      <c r="F51" s="26">
        <f t="shared" si="0"/>
        <v>15381500</v>
      </c>
      <c r="G51" s="26">
        <f>SUM(G46:G50)</f>
        <v>18690886</v>
      </c>
      <c r="H51" s="26">
        <f>SUM(H46:H50)</f>
        <v>16431081</v>
      </c>
    </row>
    <row r="52" spans="1:8" ht="15">
      <c r="A52" s="38" t="s">
        <v>526</v>
      </c>
      <c r="B52" s="52" t="s">
        <v>291</v>
      </c>
      <c r="C52" s="99">
        <f>SUM(C31+C34+C42+C45+C51)</f>
        <v>71830563</v>
      </c>
      <c r="D52" s="99"/>
      <c r="E52" s="99"/>
      <c r="F52" s="26">
        <f t="shared" si="0"/>
        <v>71830563</v>
      </c>
      <c r="G52" s="210">
        <f>SUM(G31+G34+G42+G45+G51)</f>
        <v>79440219</v>
      </c>
      <c r="H52" s="26">
        <f>SUM(H31+H34+H42+H45+H51)</f>
        <v>70928060</v>
      </c>
    </row>
    <row r="53" spans="1:8" ht="15">
      <c r="A53" s="11" t="s">
        <v>292</v>
      </c>
      <c r="B53" s="29" t="s">
        <v>293</v>
      </c>
      <c r="C53" s="99"/>
      <c r="D53" s="99"/>
      <c r="E53" s="99"/>
      <c r="F53" s="26">
        <f t="shared" si="0"/>
        <v>0</v>
      </c>
      <c r="G53" s="26">
        <f>SUM(D53:F53)</f>
        <v>0</v>
      </c>
      <c r="H53" s="26">
        <v>0</v>
      </c>
    </row>
    <row r="54" spans="1:8" ht="15">
      <c r="A54" s="11" t="s">
        <v>527</v>
      </c>
      <c r="B54" s="29" t="s">
        <v>294</v>
      </c>
      <c r="C54" s="99">
        <v>70000</v>
      </c>
      <c r="D54" s="99">
        <v>1000000</v>
      </c>
      <c r="E54" s="99"/>
      <c r="F54" s="26">
        <f t="shared" si="0"/>
        <v>1070000</v>
      </c>
      <c r="G54" s="26">
        <v>1070000</v>
      </c>
      <c r="H54" s="26">
        <v>23200</v>
      </c>
    </row>
    <row r="55" spans="1:8" ht="15">
      <c r="A55" s="15" t="s">
        <v>589</v>
      </c>
      <c r="B55" s="29" t="s">
        <v>295</v>
      </c>
      <c r="C55" s="99"/>
      <c r="D55" s="99"/>
      <c r="E55" s="99"/>
      <c r="F55" s="26">
        <f t="shared" si="0"/>
        <v>0</v>
      </c>
      <c r="G55" s="26">
        <f>SUM(D55:F55)</f>
        <v>0</v>
      </c>
      <c r="H55" s="26">
        <v>0</v>
      </c>
    </row>
    <row r="56" spans="1:8" ht="15">
      <c r="A56" s="15" t="s">
        <v>590</v>
      </c>
      <c r="B56" s="29" t="s">
        <v>296</v>
      </c>
      <c r="C56" s="99">
        <v>100000</v>
      </c>
      <c r="D56" s="99"/>
      <c r="E56" s="99"/>
      <c r="F56" s="26">
        <f t="shared" si="0"/>
        <v>100000</v>
      </c>
      <c r="G56" s="26">
        <f>SUM(D56:F56)</f>
        <v>100000</v>
      </c>
      <c r="H56" s="26">
        <v>0</v>
      </c>
    </row>
    <row r="57" spans="1:8" ht="15">
      <c r="A57" s="15" t="s">
        <v>591</v>
      </c>
      <c r="B57" s="29" t="s">
        <v>297</v>
      </c>
      <c r="C57" s="99"/>
      <c r="D57" s="99"/>
      <c r="E57" s="99"/>
      <c r="F57" s="26">
        <f t="shared" si="0"/>
        <v>0</v>
      </c>
      <c r="G57" s="26">
        <v>0</v>
      </c>
      <c r="H57" s="26">
        <v>0</v>
      </c>
    </row>
    <row r="58" spans="1:8" ht="15">
      <c r="A58" s="11" t="s">
        <v>592</v>
      </c>
      <c r="B58" s="29" t="s">
        <v>298</v>
      </c>
      <c r="C58" s="99"/>
      <c r="D58" s="99"/>
      <c r="E58" s="99"/>
      <c r="F58" s="26">
        <f t="shared" si="0"/>
        <v>0</v>
      </c>
      <c r="G58" s="26">
        <v>0</v>
      </c>
      <c r="H58" s="26">
        <v>0</v>
      </c>
    </row>
    <row r="59" spans="1:8" ht="15">
      <c r="A59" s="11" t="s">
        <v>593</v>
      </c>
      <c r="B59" s="29" t="s">
        <v>299</v>
      </c>
      <c r="C59" s="99"/>
      <c r="D59" s="99"/>
      <c r="E59" s="99"/>
      <c r="F59" s="26">
        <f t="shared" si="0"/>
        <v>0</v>
      </c>
      <c r="G59" s="26">
        <v>0</v>
      </c>
      <c r="H59" s="26">
        <v>0</v>
      </c>
    </row>
    <row r="60" spans="1:8" ht="15">
      <c r="A60" s="11" t="s">
        <v>594</v>
      </c>
      <c r="B60" s="29" t="s">
        <v>300</v>
      </c>
      <c r="C60" s="99">
        <v>0</v>
      </c>
      <c r="D60" s="99">
        <v>2830000</v>
      </c>
      <c r="E60" s="99"/>
      <c r="F60" s="26">
        <f t="shared" si="0"/>
        <v>2830000</v>
      </c>
      <c r="G60" s="26">
        <v>2830000</v>
      </c>
      <c r="H60" s="26">
        <v>1058161</v>
      </c>
    </row>
    <row r="61" spans="1:8" ht="15">
      <c r="A61" s="49" t="s">
        <v>556</v>
      </c>
      <c r="B61" s="52" t="s">
        <v>301</v>
      </c>
      <c r="C61" s="99">
        <f>SUM(C53:C60)</f>
        <v>170000</v>
      </c>
      <c r="D61" s="99">
        <f>SUM(D53:D60)</f>
        <v>3830000</v>
      </c>
      <c r="E61" s="99"/>
      <c r="F61" s="26">
        <f t="shared" si="0"/>
        <v>4000000</v>
      </c>
      <c r="G61" s="210">
        <f>SUM(G53:G60)</f>
        <v>4000000</v>
      </c>
      <c r="H61" s="26">
        <f>SUM(H53:H60)</f>
        <v>1081361</v>
      </c>
    </row>
    <row r="62" spans="1:8" ht="15">
      <c r="A62" s="10" t="s">
        <v>595</v>
      </c>
      <c r="B62" s="29" t="s">
        <v>302</v>
      </c>
      <c r="C62" s="99"/>
      <c r="D62" s="99"/>
      <c r="E62" s="99"/>
      <c r="F62" s="26">
        <f t="shared" si="0"/>
        <v>0</v>
      </c>
      <c r="G62" s="26">
        <v>0</v>
      </c>
      <c r="H62" s="26">
        <v>0</v>
      </c>
    </row>
    <row r="63" spans="1:8" ht="15">
      <c r="A63" s="10" t="s">
        <v>303</v>
      </c>
      <c r="B63" s="29" t="s">
        <v>304</v>
      </c>
      <c r="C63" s="99"/>
      <c r="D63" s="99"/>
      <c r="E63" s="99"/>
      <c r="F63" s="26">
        <f t="shared" si="0"/>
        <v>0</v>
      </c>
      <c r="G63" s="26">
        <v>155356</v>
      </c>
      <c r="H63" s="26">
        <v>155356</v>
      </c>
    </row>
    <row r="64" spans="1:8" ht="15">
      <c r="A64" s="10" t="s">
        <v>305</v>
      </c>
      <c r="B64" s="29" t="s">
        <v>306</v>
      </c>
      <c r="C64" s="99"/>
      <c r="D64" s="99"/>
      <c r="E64" s="99"/>
      <c r="F64" s="26">
        <f t="shared" si="0"/>
        <v>0</v>
      </c>
      <c r="G64" s="26">
        <v>0</v>
      </c>
      <c r="H64" s="26">
        <v>0</v>
      </c>
    </row>
    <row r="65" spans="1:8" ht="15">
      <c r="A65" s="10" t="s">
        <v>557</v>
      </c>
      <c r="B65" s="29" t="s">
        <v>307</v>
      </c>
      <c r="C65" s="99"/>
      <c r="D65" s="99"/>
      <c r="E65" s="99"/>
      <c r="F65" s="26">
        <f t="shared" si="0"/>
        <v>0</v>
      </c>
      <c r="G65" s="26">
        <v>0</v>
      </c>
      <c r="H65" s="26">
        <v>0</v>
      </c>
    </row>
    <row r="66" spans="1:8" ht="15">
      <c r="A66" s="10" t="s">
        <v>596</v>
      </c>
      <c r="B66" s="29" t="s">
        <v>308</v>
      </c>
      <c r="C66" s="99"/>
      <c r="D66" s="99"/>
      <c r="E66" s="99"/>
      <c r="F66" s="26">
        <f t="shared" si="0"/>
        <v>0</v>
      </c>
      <c r="G66" s="26">
        <v>0</v>
      </c>
      <c r="H66" s="26">
        <v>0</v>
      </c>
    </row>
    <row r="67" spans="1:8" ht="15">
      <c r="A67" s="10" t="s">
        <v>559</v>
      </c>
      <c r="B67" s="29" t="s">
        <v>309</v>
      </c>
      <c r="C67" s="99">
        <v>6081245</v>
      </c>
      <c r="D67" s="99"/>
      <c r="E67" s="99"/>
      <c r="F67" s="26">
        <f t="shared" si="0"/>
        <v>6081245</v>
      </c>
      <c r="G67" s="26">
        <v>7099907</v>
      </c>
      <c r="H67" s="26">
        <v>6213452</v>
      </c>
    </row>
    <row r="68" spans="1:8" ht="15">
      <c r="A68" s="10" t="s">
        <v>597</v>
      </c>
      <c r="B68" s="29" t="s">
        <v>310</v>
      </c>
      <c r="C68" s="99"/>
      <c r="D68" s="99"/>
      <c r="E68" s="99"/>
      <c r="F68" s="26">
        <f t="shared" si="0"/>
        <v>0</v>
      </c>
      <c r="G68" s="26">
        <v>0</v>
      </c>
      <c r="H68" s="26">
        <v>0</v>
      </c>
    </row>
    <row r="69" spans="1:8" ht="15">
      <c r="A69" s="10" t="s">
        <v>598</v>
      </c>
      <c r="B69" s="29" t="s">
        <v>311</v>
      </c>
      <c r="C69" s="99"/>
      <c r="D69" s="99"/>
      <c r="E69" s="99"/>
      <c r="F69" s="26">
        <f t="shared" si="0"/>
        <v>0</v>
      </c>
      <c r="G69" s="26">
        <v>0</v>
      </c>
      <c r="H69" s="26">
        <v>0</v>
      </c>
    </row>
    <row r="70" spans="1:8" ht="15">
      <c r="A70" s="10" t="s">
        <v>312</v>
      </c>
      <c r="B70" s="29" t="s">
        <v>313</v>
      </c>
      <c r="C70" s="99"/>
      <c r="D70" s="99"/>
      <c r="E70" s="99"/>
      <c r="F70" s="26">
        <f t="shared" si="0"/>
        <v>0</v>
      </c>
      <c r="G70" s="26">
        <v>0</v>
      </c>
      <c r="H70" s="26">
        <v>0</v>
      </c>
    </row>
    <row r="71" spans="1:8" ht="15">
      <c r="A71" s="19" t="s">
        <v>314</v>
      </c>
      <c r="B71" s="29" t="s">
        <v>315</v>
      </c>
      <c r="C71" s="99"/>
      <c r="D71" s="99"/>
      <c r="E71" s="99"/>
      <c r="F71" s="26">
        <f t="shared" si="0"/>
        <v>0</v>
      </c>
      <c r="G71" s="26">
        <v>0</v>
      </c>
      <c r="H71" s="26">
        <v>0</v>
      </c>
    </row>
    <row r="72" spans="1:8" ht="15">
      <c r="A72" s="10" t="s">
        <v>599</v>
      </c>
      <c r="B72" s="29" t="s">
        <v>317</v>
      </c>
      <c r="C72" s="99">
        <v>1225000</v>
      </c>
      <c r="D72" s="99"/>
      <c r="E72" s="99"/>
      <c r="F72" s="26">
        <f t="shared" si="0"/>
        <v>1225000</v>
      </c>
      <c r="G72" s="26">
        <v>25653112</v>
      </c>
      <c r="H72" s="26">
        <v>25262224</v>
      </c>
    </row>
    <row r="73" spans="1:8" ht="15">
      <c r="A73" s="19" t="s">
        <v>126</v>
      </c>
      <c r="B73" s="29" t="s">
        <v>658</v>
      </c>
      <c r="C73" s="99">
        <v>102539505</v>
      </c>
      <c r="D73" s="99"/>
      <c r="E73" s="99"/>
      <c r="F73" s="26">
        <f t="shared" si="0"/>
        <v>102539505</v>
      </c>
      <c r="G73" s="26">
        <v>107714992</v>
      </c>
      <c r="H73" s="26">
        <v>0</v>
      </c>
    </row>
    <row r="74" spans="1:8" ht="15">
      <c r="A74" s="19" t="s">
        <v>127</v>
      </c>
      <c r="B74" s="29" t="s">
        <v>658</v>
      </c>
      <c r="C74" s="99"/>
      <c r="D74" s="99"/>
      <c r="E74" s="99"/>
      <c r="F74" s="26">
        <f t="shared" si="0"/>
        <v>0</v>
      </c>
      <c r="G74" s="26">
        <f>SUM(D74:F74)</f>
        <v>0</v>
      </c>
      <c r="H74" s="26">
        <f>SUM(E74:G74)</f>
        <v>0</v>
      </c>
    </row>
    <row r="75" spans="1:8" ht="15">
      <c r="A75" s="49" t="s">
        <v>562</v>
      </c>
      <c r="B75" s="52" t="s">
        <v>318</v>
      </c>
      <c r="C75" s="99">
        <f>SUM(C62:C74)</f>
        <v>109845750</v>
      </c>
      <c r="D75" s="99">
        <f>SUM(D62:D74)</f>
        <v>0</v>
      </c>
      <c r="E75" s="99"/>
      <c r="F75" s="26">
        <f t="shared" si="0"/>
        <v>109845750</v>
      </c>
      <c r="G75" s="210">
        <f>SUM(G62:G74)</f>
        <v>140623367</v>
      </c>
      <c r="H75" s="26">
        <f>SUM(H62:H74)</f>
        <v>31631032</v>
      </c>
    </row>
    <row r="76" spans="1:8" ht="15.75">
      <c r="A76" s="59" t="s">
        <v>179</v>
      </c>
      <c r="B76" s="52"/>
      <c r="C76" s="99">
        <f>SUM(C26+C27+C52+C61+C75)</f>
        <v>213493584</v>
      </c>
      <c r="D76" s="99">
        <f>SUM(D26+D27+D52+D61+D75)</f>
        <v>3830000</v>
      </c>
      <c r="E76" s="99"/>
      <c r="F76" s="26">
        <f t="shared" si="0"/>
        <v>217323584</v>
      </c>
      <c r="G76" s="26">
        <f>SUM(G26+G27+G52+G61+G75)</f>
        <v>257085339</v>
      </c>
      <c r="H76" s="26">
        <f>SUM(H26+H27+H52+H61+H75)</f>
        <v>136661612</v>
      </c>
    </row>
    <row r="77" spans="1:8" ht="15">
      <c r="A77" s="33" t="s">
        <v>319</v>
      </c>
      <c r="B77" s="29" t="s">
        <v>320</v>
      </c>
      <c r="C77" s="99">
        <v>0</v>
      </c>
      <c r="D77" s="99">
        <v>1000000</v>
      </c>
      <c r="E77" s="99"/>
      <c r="F77" s="26">
        <f t="shared" si="0"/>
        <v>1000000</v>
      </c>
      <c r="G77" s="26">
        <v>1000000</v>
      </c>
      <c r="H77" s="26">
        <v>427500</v>
      </c>
    </row>
    <row r="78" spans="1:8" ht="15">
      <c r="A78" s="33" t="s">
        <v>600</v>
      </c>
      <c r="B78" s="29" t="s">
        <v>321</v>
      </c>
      <c r="C78" s="99">
        <v>0</v>
      </c>
      <c r="D78" s="99">
        <v>45413000</v>
      </c>
      <c r="E78" s="99"/>
      <c r="F78" s="26">
        <f t="shared" si="0"/>
        <v>45413000</v>
      </c>
      <c r="G78" s="26">
        <v>45045000</v>
      </c>
      <c r="H78" s="26">
        <v>1475776</v>
      </c>
    </row>
    <row r="79" spans="1:8" ht="15">
      <c r="A79" s="33" t="s">
        <v>322</v>
      </c>
      <c r="B79" s="29" t="s">
        <v>323</v>
      </c>
      <c r="C79" s="99">
        <v>0</v>
      </c>
      <c r="D79" s="99">
        <v>200000</v>
      </c>
      <c r="E79" s="99"/>
      <c r="F79" s="26">
        <f t="shared" si="0"/>
        <v>200000</v>
      </c>
      <c r="G79" s="26">
        <v>200000</v>
      </c>
      <c r="H79" s="26">
        <v>190929</v>
      </c>
    </row>
    <row r="80" spans="1:8" ht="15">
      <c r="A80" s="33" t="s">
        <v>324</v>
      </c>
      <c r="B80" s="29" t="s">
        <v>325</v>
      </c>
      <c r="C80" s="99">
        <v>0</v>
      </c>
      <c r="D80" s="99">
        <v>26055000</v>
      </c>
      <c r="E80" s="99"/>
      <c r="F80" s="26">
        <f t="shared" si="0"/>
        <v>26055000</v>
      </c>
      <c r="G80" s="26">
        <v>26055000</v>
      </c>
      <c r="H80" s="26">
        <v>0</v>
      </c>
    </row>
    <row r="81" spans="1:8" ht="15">
      <c r="A81" s="5" t="s">
        <v>326</v>
      </c>
      <c r="B81" s="29" t="s">
        <v>327</v>
      </c>
      <c r="C81" s="99"/>
      <c r="D81" s="99"/>
      <c r="E81" s="99"/>
      <c r="F81" s="26">
        <f t="shared" si="0"/>
        <v>0</v>
      </c>
      <c r="G81" s="26">
        <v>0</v>
      </c>
      <c r="H81" s="26">
        <v>0</v>
      </c>
    </row>
    <row r="82" spans="1:8" ht="15">
      <c r="A82" s="5" t="s">
        <v>328</v>
      </c>
      <c r="B82" s="29" t="s">
        <v>329</v>
      </c>
      <c r="C82" s="99"/>
      <c r="D82" s="99"/>
      <c r="E82" s="99"/>
      <c r="F82" s="26">
        <f t="shared" si="0"/>
        <v>0</v>
      </c>
      <c r="G82" s="26">
        <v>0</v>
      </c>
      <c r="H82" s="26">
        <v>0</v>
      </c>
    </row>
    <row r="83" spans="1:8" ht="15">
      <c r="A83" s="5" t="s">
        <v>330</v>
      </c>
      <c r="B83" s="29" t="s">
        <v>331</v>
      </c>
      <c r="C83" s="99">
        <v>0</v>
      </c>
      <c r="D83" s="99">
        <v>19622000</v>
      </c>
      <c r="E83" s="99"/>
      <c r="F83" s="26">
        <f t="shared" si="0"/>
        <v>19622000</v>
      </c>
      <c r="G83" s="26">
        <v>19622000</v>
      </c>
      <c r="H83" s="26">
        <v>377792</v>
      </c>
    </row>
    <row r="84" spans="1:8" ht="15">
      <c r="A84" s="50" t="s">
        <v>564</v>
      </c>
      <c r="B84" s="52" t="s">
        <v>332</v>
      </c>
      <c r="C84" s="99">
        <f>SUM(C77:C83)</f>
        <v>0</v>
      </c>
      <c r="D84" s="99">
        <f>SUM(D77:D83)</f>
        <v>92290000</v>
      </c>
      <c r="E84" s="99"/>
      <c r="F84" s="26">
        <f t="shared" si="0"/>
        <v>92290000</v>
      </c>
      <c r="G84" s="210">
        <f>SUM(G77:G83)</f>
        <v>91922000</v>
      </c>
      <c r="H84" s="26">
        <f>SUM(H77:H83)</f>
        <v>2471997</v>
      </c>
    </row>
    <row r="85" spans="1:8" ht="15">
      <c r="A85" s="11" t="s">
        <v>333</v>
      </c>
      <c r="B85" s="29" t="s">
        <v>334</v>
      </c>
      <c r="C85" s="99">
        <v>0</v>
      </c>
      <c r="D85" s="99">
        <v>2116000</v>
      </c>
      <c r="E85" s="99"/>
      <c r="F85" s="26">
        <f t="shared" si="0"/>
        <v>2116000</v>
      </c>
      <c r="G85" s="26">
        <v>3652224</v>
      </c>
      <c r="H85" s="26">
        <v>3257928</v>
      </c>
    </row>
    <row r="86" spans="1:8" ht="15">
      <c r="A86" s="11" t="s">
        <v>335</v>
      </c>
      <c r="B86" s="29" t="s">
        <v>336</v>
      </c>
      <c r="C86" s="99"/>
      <c r="D86" s="99"/>
      <c r="E86" s="99"/>
      <c r="F86" s="26">
        <f t="shared" si="0"/>
        <v>0</v>
      </c>
      <c r="G86" s="26">
        <v>0</v>
      </c>
      <c r="H86" s="26">
        <v>0</v>
      </c>
    </row>
    <row r="87" spans="1:8" ht="15">
      <c r="A87" s="11" t="s">
        <v>337</v>
      </c>
      <c r="B87" s="29" t="s">
        <v>338</v>
      </c>
      <c r="C87" s="99"/>
      <c r="D87" s="99"/>
      <c r="E87" s="99"/>
      <c r="F87" s="26">
        <f t="shared" si="0"/>
        <v>0</v>
      </c>
      <c r="G87" s="26">
        <v>0</v>
      </c>
      <c r="H87" s="26">
        <v>0</v>
      </c>
    </row>
    <row r="88" spans="1:8" ht="15">
      <c r="A88" s="11" t="s">
        <v>339</v>
      </c>
      <c r="B88" s="29" t="s">
        <v>340</v>
      </c>
      <c r="C88" s="99">
        <v>0</v>
      </c>
      <c r="D88" s="99">
        <v>571000</v>
      </c>
      <c r="E88" s="99"/>
      <c r="F88" s="26">
        <f aca="true" t="shared" si="1" ref="F88:F124">SUM(C88:E88)</f>
        <v>571000</v>
      </c>
      <c r="G88" s="26">
        <v>905410</v>
      </c>
      <c r="H88" s="26">
        <v>799278</v>
      </c>
    </row>
    <row r="89" spans="1:8" ht="15">
      <c r="A89" s="49" t="s">
        <v>565</v>
      </c>
      <c r="B89" s="52" t="s">
        <v>341</v>
      </c>
      <c r="C89" s="99">
        <f>SUM(C85:C88)</f>
        <v>0</v>
      </c>
      <c r="D89" s="99">
        <f>SUM(D85:D88)</f>
        <v>2687000</v>
      </c>
      <c r="E89" s="99"/>
      <c r="F89" s="26">
        <f t="shared" si="1"/>
        <v>2687000</v>
      </c>
      <c r="G89" s="210">
        <f>SUM(G85:G88)</f>
        <v>4557634</v>
      </c>
      <c r="H89" s="26">
        <f>SUM(H85:H88)</f>
        <v>4057206</v>
      </c>
    </row>
    <row r="90" spans="1:8" ht="15">
      <c r="A90" s="11" t="s">
        <v>342</v>
      </c>
      <c r="B90" s="29" t="s">
        <v>343</v>
      </c>
      <c r="C90" s="99"/>
      <c r="D90" s="99"/>
      <c r="E90" s="99"/>
      <c r="F90" s="26">
        <f t="shared" si="1"/>
        <v>0</v>
      </c>
      <c r="G90" s="26">
        <v>0</v>
      </c>
      <c r="H90" s="26">
        <v>0</v>
      </c>
    </row>
    <row r="91" spans="1:8" ht="15">
      <c r="A91" s="11" t="s">
        <v>601</v>
      </c>
      <c r="B91" s="29" t="s">
        <v>344</v>
      </c>
      <c r="C91" s="99"/>
      <c r="D91" s="99"/>
      <c r="E91" s="99"/>
      <c r="F91" s="26">
        <f t="shared" si="1"/>
        <v>0</v>
      </c>
      <c r="G91" s="26">
        <v>0</v>
      </c>
      <c r="H91" s="26">
        <v>0</v>
      </c>
    </row>
    <row r="92" spans="1:8" ht="15">
      <c r="A92" s="11" t="s">
        <v>602</v>
      </c>
      <c r="B92" s="29" t="s">
        <v>345</v>
      </c>
      <c r="C92" s="99"/>
      <c r="D92" s="99"/>
      <c r="E92" s="99"/>
      <c r="F92" s="26">
        <f t="shared" si="1"/>
        <v>0</v>
      </c>
      <c r="G92" s="26">
        <v>0</v>
      </c>
      <c r="H92" s="26">
        <v>0</v>
      </c>
    </row>
    <row r="93" spans="1:8" ht="15">
      <c r="A93" s="11" t="s">
        <v>603</v>
      </c>
      <c r="B93" s="29" t="s">
        <v>346</v>
      </c>
      <c r="C93" s="99"/>
      <c r="D93" s="99"/>
      <c r="E93" s="99"/>
      <c r="F93" s="26">
        <f t="shared" si="1"/>
        <v>0</v>
      </c>
      <c r="G93" s="26">
        <v>0</v>
      </c>
      <c r="H93" s="26">
        <v>0</v>
      </c>
    </row>
    <row r="94" spans="1:8" ht="15">
      <c r="A94" s="11" t="s">
        <v>604</v>
      </c>
      <c r="B94" s="29" t="s">
        <v>347</v>
      </c>
      <c r="C94" s="99"/>
      <c r="D94" s="99"/>
      <c r="E94" s="99"/>
      <c r="F94" s="26">
        <f t="shared" si="1"/>
        <v>0</v>
      </c>
      <c r="G94" s="26">
        <v>0</v>
      </c>
      <c r="H94" s="26">
        <v>0</v>
      </c>
    </row>
    <row r="95" spans="1:8" ht="15">
      <c r="A95" s="11" t="s">
        <v>605</v>
      </c>
      <c r="B95" s="29" t="s">
        <v>348</v>
      </c>
      <c r="C95" s="99"/>
      <c r="D95" s="99"/>
      <c r="E95" s="99"/>
      <c r="F95" s="26">
        <f t="shared" si="1"/>
        <v>0</v>
      </c>
      <c r="G95" s="26">
        <v>0</v>
      </c>
      <c r="H95" s="26">
        <v>0</v>
      </c>
    </row>
    <row r="96" spans="1:8" ht="15">
      <c r="A96" s="11" t="s">
        <v>349</v>
      </c>
      <c r="B96" s="29" t="s">
        <v>350</v>
      </c>
      <c r="C96" s="99"/>
      <c r="D96" s="99"/>
      <c r="E96" s="99"/>
      <c r="F96" s="26">
        <f t="shared" si="1"/>
        <v>0</v>
      </c>
      <c r="G96" s="26">
        <v>0</v>
      </c>
      <c r="H96" s="26">
        <v>0</v>
      </c>
    </row>
    <row r="97" spans="1:8" ht="15">
      <c r="A97" s="11" t="s">
        <v>606</v>
      </c>
      <c r="B97" s="29" t="s">
        <v>351</v>
      </c>
      <c r="C97" s="99"/>
      <c r="D97" s="99"/>
      <c r="E97" s="99"/>
      <c r="F97" s="26">
        <f t="shared" si="1"/>
        <v>0</v>
      </c>
      <c r="G97" s="26">
        <v>0</v>
      </c>
      <c r="H97" s="26">
        <v>0</v>
      </c>
    </row>
    <row r="98" spans="1:8" ht="15">
      <c r="A98" s="49" t="s">
        <v>566</v>
      </c>
      <c r="B98" s="52" t="s">
        <v>352</v>
      </c>
      <c r="C98" s="99">
        <f>SUM(C90:C97)</f>
        <v>0</v>
      </c>
      <c r="D98" s="99">
        <f>SUM(D90:D97)</f>
        <v>0</v>
      </c>
      <c r="E98" s="99"/>
      <c r="F98" s="26">
        <f t="shared" si="1"/>
        <v>0</v>
      </c>
      <c r="G98" s="26">
        <v>0</v>
      </c>
      <c r="H98" s="26">
        <v>0</v>
      </c>
    </row>
    <row r="99" spans="1:8" ht="15.75">
      <c r="A99" s="59" t="s">
        <v>180</v>
      </c>
      <c r="B99" s="52"/>
      <c r="C99" s="99">
        <f>SUM(C98,C89,C84)</f>
        <v>0</v>
      </c>
      <c r="D99" s="99">
        <f>SUM(D98,D89,D84)</f>
        <v>94977000</v>
      </c>
      <c r="E99" s="99"/>
      <c r="F99" s="26">
        <f t="shared" si="1"/>
        <v>94977000</v>
      </c>
      <c r="G99" s="26">
        <f>SUM(G84+G89+G98)</f>
        <v>96479634</v>
      </c>
      <c r="H99" s="26">
        <f>SUM(H84+H89+H98)</f>
        <v>6529203</v>
      </c>
    </row>
    <row r="100" spans="1:8" ht="15.75">
      <c r="A100" s="34" t="s">
        <v>614</v>
      </c>
      <c r="B100" s="35" t="s">
        <v>353</v>
      </c>
      <c r="C100" s="99">
        <f>SUM(C76+C99)</f>
        <v>213493584</v>
      </c>
      <c r="D100" s="99">
        <f>SUM(D76+D99)</f>
        <v>98807000</v>
      </c>
      <c r="E100" s="99"/>
      <c r="F100" s="26">
        <f t="shared" si="1"/>
        <v>312300584</v>
      </c>
      <c r="G100" s="26">
        <f>SUM(G76+G99)</f>
        <v>353564973</v>
      </c>
      <c r="H100" s="26">
        <f>SUM(H76+H99)</f>
        <v>143190815</v>
      </c>
    </row>
    <row r="101" spans="1:25" ht="15">
      <c r="A101" s="11" t="s">
        <v>607</v>
      </c>
      <c r="B101" s="4" t="s">
        <v>354</v>
      </c>
      <c r="C101" s="11"/>
      <c r="D101" s="11"/>
      <c r="E101" s="11"/>
      <c r="F101" s="26">
        <f t="shared" si="1"/>
        <v>0</v>
      </c>
      <c r="G101" s="26">
        <v>0</v>
      </c>
      <c r="H101" s="26"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1" t="s">
        <v>357</v>
      </c>
      <c r="B102" s="4" t="s">
        <v>358</v>
      </c>
      <c r="C102" s="11"/>
      <c r="D102" s="11"/>
      <c r="E102" s="11"/>
      <c r="F102" s="26">
        <f t="shared" si="1"/>
        <v>0</v>
      </c>
      <c r="G102" s="26">
        <v>0</v>
      </c>
      <c r="H102" s="26"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1" t="s">
        <v>608</v>
      </c>
      <c r="B103" s="4" t="s">
        <v>359</v>
      </c>
      <c r="C103" s="11"/>
      <c r="D103" s="11"/>
      <c r="E103" s="11"/>
      <c r="F103" s="26">
        <f t="shared" si="1"/>
        <v>0</v>
      </c>
      <c r="G103" s="26">
        <v>0</v>
      </c>
      <c r="H103" s="26"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ht="15">
      <c r="A104" s="13" t="s">
        <v>571</v>
      </c>
      <c r="B104" s="6" t="s">
        <v>361</v>
      </c>
      <c r="C104" s="13"/>
      <c r="D104" s="13"/>
      <c r="E104" s="13"/>
      <c r="F104" s="26">
        <f t="shared" si="1"/>
        <v>0</v>
      </c>
      <c r="G104" s="26">
        <v>0</v>
      </c>
      <c r="H104" s="26"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ht="15">
      <c r="A105" s="36" t="s">
        <v>609</v>
      </c>
      <c r="B105" s="4" t="s">
        <v>362</v>
      </c>
      <c r="C105" s="36"/>
      <c r="D105" s="36"/>
      <c r="E105" s="36"/>
      <c r="F105" s="26">
        <f t="shared" si="1"/>
        <v>0</v>
      </c>
      <c r="G105" s="26">
        <v>0</v>
      </c>
      <c r="H105" s="26">
        <v>0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36" t="s">
        <v>577</v>
      </c>
      <c r="B106" s="4" t="s">
        <v>365</v>
      </c>
      <c r="C106" s="36"/>
      <c r="D106" s="36"/>
      <c r="E106" s="36"/>
      <c r="F106" s="26">
        <f t="shared" si="1"/>
        <v>0</v>
      </c>
      <c r="G106" s="26">
        <v>0</v>
      </c>
      <c r="H106" s="26">
        <v>0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ht="15">
      <c r="A107" s="11" t="s">
        <v>366</v>
      </c>
      <c r="B107" s="4" t="s">
        <v>367</v>
      </c>
      <c r="C107" s="11"/>
      <c r="D107" s="11"/>
      <c r="E107" s="11"/>
      <c r="F107" s="26">
        <f t="shared" si="1"/>
        <v>0</v>
      </c>
      <c r="G107" s="26">
        <v>0</v>
      </c>
      <c r="H107" s="26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1" t="s">
        <v>610</v>
      </c>
      <c r="B108" s="4" t="s">
        <v>368</v>
      </c>
      <c r="C108" s="11"/>
      <c r="D108" s="11"/>
      <c r="E108" s="11"/>
      <c r="F108" s="26">
        <f t="shared" si="1"/>
        <v>0</v>
      </c>
      <c r="G108" s="26">
        <v>0</v>
      </c>
      <c r="H108" s="26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ht="15">
      <c r="A109" s="12" t="s">
        <v>574</v>
      </c>
      <c r="B109" s="6" t="s">
        <v>369</v>
      </c>
      <c r="C109" s="12"/>
      <c r="D109" s="12"/>
      <c r="E109" s="12"/>
      <c r="F109" s="26">
        <f t="shared" si="1"/>
        <v>0</v>
      </c>
      <c r="G109" s="26">
        <v>0</v>
      </c>
      <c r="H109" s="26"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ht="15">
      <c r="A110" s="36" t="s">
        <v>370</v>
      </c>
      <c r="B110" s="4" t="s">
        <v>371</v>
      </c>
      <c r="C110" s="36"/>
      <c r="D110" s="36"/>
      <c r="E110" s="36"/>
      <c r="F110" s="26">
        <f t="shared" si="1"/>
        <v>0</v>
      </c>
      <c r="G110" s="26">
        <v>0</v>
      </c>
      <c r="H110" s="26">
        <v>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372</v>
      </c>
      <c r="B111" s="4" t="s">
        <v>373</v>
      </c>
      <c r="C111" s="36"/>
      <c r="D111" s="36"/>
      <c r="E111" s="36"/>
      <c r="F111" s="26">
        <f t="shared" si="1"/>
        <v>0</v>
      </c>
      <c r="G111" s="26">
        <v>3732166</v>
      </c>
      <c r="H111" s="26">
        <v>3188399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12" t="s">
        <v>374</v>
      </c>
      <c r="B112" s="6" t="s">
        <v>375</v>
      </c>
      <c r="C112" s="36"/>
      <c r="D112" s="36"/>
      <c r="E112" s="36"/>
      <c r="F112" s="26">
        <f t="shared" si="1"/>
        <v>0</v>
      </c>
      <c r="G112" s="26">
        <v>0</v>
      </c>
      <c r="H112" s="26">
        <v>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376</v>
      </c>
      <c r="B113" s="4" t="s">
        <v>377</v>
      </c>
      <c r="C113" s="36"/>
      <c r="D113" s="36"/>
      <c r="E113" s="36"/>
      <c r="F113" s="26">
        <f t="shared" si="1"/>
        <v>0</v>
      </c>
      <c r="G113" s="26">
        <v>0</v>
      </c>
      <c r="H113" s="26">
        <v>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378</v>
      </c>
      <c r="B114" s="4" t="s">
        <v>379</v>
      </c>
      <c r="C114" s="36"/>
      <c r="D114" s="36"/>
      <c r="E114" s="36"/>
      <c r="F114" s="26">
        <f t="shared" si="1"/>
        <v>0</v>
      </c>
      <c r="G114" s="26">
        <v>0</v>
      </c>
      <c r="H114" s="26">
        <v>0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6" t="s">
        <v>380</v>
      </c>
      <c r="B115" s="4" t="s">
        <v>381</v>
      </c>
      <c r="C115" s="36"/>
      <c r="D115" s="36"/>
      <c r="E115" s="36"/>
      <c r="F115" s="26">
        <f t="shared" si="1"/>
        <v>0</v>
      </c>
      <c r="G115" s="26">
        <v>0</v>
      </c>
      <c r="H115" s="26">
        <v>0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37" t="s">
        <v>575</v>
      </c>
      <c r="B116" s="38" t="s">
        <v>382</v>
      </c>
      <c r="C116" s="12"/>
      <c r="D116" s="12"/>
      <c r="E116" s="12"/>
      <c r="F116" s="26">
        <f t="shared" si="1"/>
        <v>0</v>
      </c>
      <c r="G116" s="26">
        <f>SUM(G111)</f>
        <v>3732166</v>
      </c>
      <c r="H116" s="26">
        <f>SUM(H111)</f>
        <v>3188399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ht="15">
      <c r="A117" s="36" t="s">
        <v>383</v>
      </c>
      <c r="B117" s="4" t="s">
        <v>384</v>
      </c>
      <c r="C117" s="36"/>
      <c r="D117" s="36"/>
      <c r="E117" s="36"/>
      <c r="F117" s="26">
        <f t="shared" si="1"/>
        <v>0</v>
      </c>
      <c r="G117" s="26">
        <v>0</v>
      </c>
      <c r="H117" s="26">
        <v>0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11" t="s">
        <v>385</v>
      </c>
      <c r="B118" s="4" t="s">
        <v>386</v>
      </c>
      <c r="C118" s="11"/>
      <c r="D118" s="11"/>
      <c r="E118" s="11"/>
      <c r="F118" s="26">
        <f t="shared" si="1"/>
        <v>0</v>
      </c>
      <c r="G118" s="26">
        <v>0</v>
      </c>
      <c r="H118" s="26"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ht="15">
      <c r="A119" s="36" t="s">
        <v>611</v>
      </c>
      <c r="B119" s="4" t="s">
        <v>387</v>
      </c>
      <c r="C119" s="36"/>
      <c r="D119" s="36"/>
      <c r="E119" s="36"/>
      <c r="F119" s="26">
        <f t="shared" si="1"/>
        <v>0</v>
      </c>
      <c r="G119" s="26">
        <v>0</v>
      </c>
      <c r="H119" s="26"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6" t="s">
        <v>580</v>
      </c>
      <c r="B120" s="4" t="s">
        <v>388</v>
      </c>
      <c r="C120" s="36"/>
      <c r="D120" s="36"/>
      <c r="E120" s="36"/>
      <c r="F120" s="26">
        <f t="shared" si="1"/>
        <v>0</v>
      </c>
      <c r="G120" s="26">
        <v>0</v>
      </c>
      <c r="H120" s="26">
        <v>0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ht="15">
      <c r="A121" s="37" t="s">
        <v>581</v>
      </c>
      <c r="B121" s="38" t="s">
        <v>392</v>
      </c>
      <c r="C121" s="12"/>
      <c r="D121" s="12"/>
      <c r="E121" s="12"/>
      <c r="F121" s="26">
        <f t="shared" si="1"/>
        <v>0</v>
      </c>
      <c r="G121" s="26">
        <v>0</v>
      </c>
      <c r="H121" s="26">
        <v>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11" t="s">
        <v>393</v>
      </c>
      <c r="B122" s="4" t="s">
        <v>394</v>
      </c>
      <c r="C122" s="11"/>
      <c r="D122" s="11"/>
      <c r="E122" s="11"/>
      <c r="F122" s="26">
        <f t="shared" si="1"/>
        <v>0</v>
      </c>
      <c r="G122" s="26">
        <v>0</v>
      </c>
      <c r="H122" s="26"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39" t="s">
        <v>617</v>
      </c>
      <c r="B123" s="40" t="s">
        <v>395</v>
      </c>
      <c r="C123" s="12">
        <f>SUM(C104+C109+C112+C116+C121)</f>
        <v>0</v>
      </c>
      <c r="D123" s="12">
        <f>SUM(D104+D109+D112+D116+D121)</f>
        <v>0</v>
      </c>
      <c r="E123" s="12"/>
      <c r="F123" s="26">
        <f t="shared" si="1"/>
        <v>0</v>
      </c>
      <c r="G123" s="26">
        <f>SUM(G116+G121)</f>
        <v>3732166</v>
      </c>
      <c r="H123" s="26">
        <f>SUM(H116+H121)</f>
        <v>3188399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54" t="s">
        <v>653</v>
      </c>
      <c r="B124" s="44"/>
      <c r="C124" s="99">
        <f>SUM(C100+C123)</f>
        <v>213493584</v>
      </c>
      <c r="D124" s="99">
        <f>SUM(D100+D123)</f>
        <v>98807000</v>
      </c>
      <c r="E124" s="99"/>
      <c r="F124" s="26">
        <f t="shared" si="1"/>
        <v>312300584</v>
      </c>
      <c r="G124" s="26">
        <f>SUM(G100+G123)</f>
        <v>357297139</v>
      </c>
      <c r="H124" s="26">
        <f>SUM(H100+H123)</f>
        <v>146379214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sheetProtection/>
  <mergeCells count="3">
    <mergeCell ref="A3:F3"/>
    <mergeCell ref="A1:F1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9"/>
  <sheetViews>
    <sheetView zoomScalePageLayoutView="0" workbookViewId="0" topLeftCell="A1">
      <pane ySplit="1" topLeftCell="A195" activePane="bottomLeft" state="frozen"/>
      <selection pane="topLeft" activeCell="B1" sqref="B1"/>
      <selection pane="bottomLeft" activeCell="B221" sqref="B221"/>
    </sheetView>
  </sheetViews>
  <sheetFormatPr defaultColWidth="9.140625" defaultRowHeight="15"/>
  <cols>
    <col min="1" max="1" width="94.57421875" style="235" customWidth="1"/>
    <col min="2" max="2" width="9.140625" style="235" customWidth="1"/>
    <col min="3" max="3" width="14.421875" style="235" customWidth="1"/>
    <col min="4" max="4" width="14.57421875" style="235" customWidth="1"/>
    <col min="5" max="5" width="14.421875" style="235" customWidth="1"/>
    <col min="6" max="6" width="10.421875" style="235" customWidth="1"/>
    <col min="7" max="7" width="12.28125" style="235" customWidth="1"/>
    <col min="8" max="8" width="11.7109375" style="235" customWidth="1"/>
    <col min="9" max="9" width="11.28125" style="235" customWidth="1"/>
    <col min="10" max="10" width="12.00390625" style="235" customWidth="1"/>
    <col min="11" max="11" width="11.7109375" style="281" customWidth="1"/>
    <col min="12" max="12" width="13.7109375" style="235" customWidth="1"/>
    <col min="13" max="15" width="12.8515625" style="235" customWidth="1"/>
    <col min="16" max="18" width="12.00390625" style="235" customWidth="1"/>
    <col min="19" max="19" width="9.140625" style="235" customWidth="1"/>
    <col min="20" max="20" width="11.7109375" style="235" customWidth="1"/>
    <col min="21" max="16384" width="9.140625" style="235" customWidth="1"/>
  </cols>
  <sheetData>
    <row r="1" spans="1:3" ht="18">
      <c r="A1" s="234" t="s">
        <v>1016</v>
      </c>
      <c r="C1" s="236"/>
    </row>
    <row r="2" ht="18">
      <c r="A2" s="237" t="s">
        <v>1065</v>
      </c>
    </row>
    <row r="3" ht="18">
      <c r="A3" s="237"/>
    </row>
    <row r="4" spans="1:19" ht="19.5" customHeight="1">
      <c r="A4" s="237" t="s">
        <v>1025</v>
      </c>
      <c r="S4" s="235" t="s">
        <v>1068</v>
      </c>
    </row>
    <row r="5" ht="7.5" customHeight="1" hidden="1">
      <c r="A5" s="237" t="s">
        <v>663</v>
      </c>
    </row>
    <row r="6" spans="1:20" ht="111.75" customHeight="1">
      <c r="A6" s="238" t="s">
        <v>216</v>
      </c>
      <c r="B6" s="239" t="s">
        <v>217</v>
      </c>
      <c r="C6" s="240" t="s">
        <v>664</v>
      </c>
      <c r="D6" s="240" t="s">
        <v>772</v>
      </c>
      <c r="E6" s="240" t="s">
        <v>773</v>
      </c>
      <c r="F6" s="240" t="s">
        <v>665</v>
      </c>
      <c r="G6" s="240" t="s">
        <v>774</v>
      </c>
      <c r="H6" s="240" t="s">
        <v>775</v>
      </c>
      <c r="I6" s="240" t="s">
        <v>776</v>
      </c>
      <c r="J6" s="240" t="s">
        <v>777</v>
      </c>
      <c r="K6" s="282" t="s">
        <v>778</v>
      </c>
      <c r="L6" s="240" t="s">
        <v>779</v>
      </c>
      <c r="M6" s="240" t="s">
        <v>780</v>
      </c>
      <c r="N6" s="240" t="s">
        <v>781</v>
      </c>
      <c r="O6" s="240" t="s">
        <v>782</v>
      </c>
      <c r="P6" s="240" t="s">
        <v>783</v>
      </c>
      <c r="Q6" s="240" t="s">
        <v>784</v>
      </c>
      <c r="R6" s="240" t="s">
        <v>786</v>
      </c>
      <c r="S6" s="240" t="s">
        <v>785</v>
      </c>
      <c r="T6" s="241" t="s">
        <v>159</v>
      </c>
    </row>
    <row r="7" spans="1:20" ht="16.5" customHeight="1">
      <c r="A7" s="242" t="s">
        <v>396</v>
      </c>
      <c r="B7" s="243" t="s">
        <v>397</v>
      </c>
      <c r="C7" s="244"/>
      <c r="D7" s="244"/>
      <c r="E7" s="244"/>
      <c r="F7" s="244">
        <v>26064731</v>
      </c>
      <c r="G7" s="244"/>
      <c r="H7" s="244"/>
      <c r="I7" s="244"/>
      <c r="J7" s="244"/>
      <c r="K7" s="283"/>
      <c r="L7" s="244"/>
      <c r="M7" s="244"/>
      <c r="N7" s="244"/>
      <c r="O7" s="244"/>
      <c r="P7" s="244"/>
      <c r="Q7" s="244"/>
      <c r="R7" s="244"/>
      <c r="S7" s="244"/>
      <c r="T7" s="244">
        <f>SUM(C7:S7)</f>
        <v>26064731</v>
      </c>
    </row>
    <row r="8" spans="1:20" ht="15">
      <c r="A8" s="242" t="s">
        <v>398</v>
      </c>
      <c r="B8" s="243" t="s">
        <v>399</v>
      </c>
      <c r="C8" s="244"/>
      <c r="D8" s="244"/>
      <c r="E8" s="244"/>
      <c r="F8" s="244"/>
      <c r="G8" s="244"/>
      <c r="H8" s="244"/>
      <c r="I8" s="244"/>
      <c r="J8" s="244"/>
      <c r="K8" s="283"/>
      <c r="L8" s="244"/>
      <c r="M8" s="244"/>
      <c r="N8" s="244"/>
      <c r="O8" s="244"/>
      <c r="P8" s="244"/>
      <c r="Q8" s="244"/>
      <c r="R8" s="244"/>
      <c r="S8" s="244"/>
      <c r="T8" s="244">
        <f aca="true" t="shared" si="0" ref="T8:T71">SUM(C8:S8)</f>
        <v>0</v>
      </c>
    </row>
    <row r="9" spans="1:20" ht="15">
      <c r="A9" s="242" t="s">
        <v>400</v>
      </c>
      <c r="B9" s="243" t="s">
        <v>401</v>
      </c>
      <c r="C9" s="244"/>
      <c r="D9" s="244"/>
      <c r="E9" s="244"/>
      <c r="F9" s="244">
        <v>7221288</v>
      </c>
      <c r="G9" s="244"/>
      <c r="H9" s="244"/>
      <c r="I9" s="244"/>
      <c r="J9" s="244"/>
      <c r="K9" s="283"/>
      <c r="L9" s="244"/>
      <c r="M9" s="244"/>
      <c r="N9" s="244"/>
      <c r="O9" s="244"/>
      <c r="P9" s="244"/>
      <c r="Q9" s="244"/>
      <c r="R9" s="244"/>
      <c r="S9" s="244"/>
      <c r="T9" s="244">
        <f t="shared" si="0"/>
        <v>7221288</v>
      </c>
    </row>
    <row r="10" spans="1:20" ht="15">
      <c r="A10" s="242" t="s">
        <v>402</v>
      </c>
      <c r="B10" s="243" t="s">
        <v>403</v>
      </c>
      <c r="C10" s="244"/>
      <c r="D10" s="244"/>
      <c r="E10" s="244"/>
      <c r="F10" s="244">
        <v>1200000</v>
      </c>
      <c r="G10" s="244"/>
      <c r="H10" s="244"/>
      <c r="I10" s="244"/>
      <c r="J10" s="244"/>
      <c r="K10" s="283"/>
      <c r="L10" s="244"/>
      <c r="M10" s="244"/>
      <c r="N10" s="244"/>
      <c r="O10" s="244"/>
      <c r="P10" s="244"/>
      <c r="Q10" s="244"/>
      <c r="R10" s="244"/>
      <c r="S10" s="244"/>
      <c r="T10" s="244">
        <f t="shared" si="0"/>
        <v>1200000</v>
      </c>
    </row>
    <row r="11" spans="1:20" ht="15">
      <c r="A11" s="242" t="s">
        <v>404</v>
      </c>
      <c r="B11" s="243" t="s">
        <v>405</v>
      </c>
      <c r="C11" s="244"/>
      <c r="D11" s="244"/>
      <c r="E11" s="244"/>
      <c r="F11" s="244">
        <v>25454160</v>
      </c>
      <c r="G11" s="244"/>
      <c r="H11" s="244"/>
      <c r="I11" s="244"/>
      <c r="J11" s="244"/>
      <c r="K11" s="283"/>
      <c r="L11" s="244"/>
      <c r="M11" s="244"/>
      <c r="N11" s="244"/>
      <c r="O11" s="244"/>
      <c r="P11" s="244"/>
      <c r="Q11" s="244"/>
      <c r="R11" s="244"/>
      <c r="S11" s="244"/>
      <c r="T11" s="244">
        <f t="shared" si="0"/>
        <v>25454160</v>
      </c>
    </row>
    <row r="12" spans="1:20" ht="15">
      <c r="A12" s="242" t="s">
        <v>406</v>
      </c>
      <c r="B12" s="243" t="s">
        <v>407</v>
      </c>
      <c r="C12" s="244"/>
      <c r="D12" s="244"/>
      <c r="E12" s="244"/>
      <c r="F12" s="244">
        <v>0</v>
      </c>
      <c r="G12" s="244"/>
      <c r="H12" s="244"/>
      <c r="I12" s="244"/>
      <c r="J12" s="244"/>
      <c r="K12" s="283"/>
      <c r="L12" s="244"/>
      <c r="M12" s="244"/>
      <c r="N12" s="244"/>
      <c r="O12" s="244"/>
      <c r="P12" s="244"/>
      <c r="Q12" s="244"/>
      <c r="R12" s="244"/>
      <c r="S12" s="244"/>
      <c r="T12" s="244">
        <f t="shared" si="0"/>
        <v>0</v>
      </c>
    </row>
    <row r="13" spans="1:20" ht="15">
      <c r="A13" s="246" t="s">
        <v>0</v>
      </c>
      <c r="B13" s="247" t="s">
        <v>408</v>
      </c>
      <c r="C13" s="244">
        <f>SUM(C7:C12)</f>
        <v>0</v>
      </c>
      <c r="D13" s="244">
        <f aca="true" t="shared" si="1" ref="D13:S13">SUM(D7:D12)</f>
        <v>0</v>
      </c>
      <c r="E13" s="244">
        <f t="shared" si="1"/>
        <v>0</v>
      </c>
      <c r="F13" s="244">
        <f t="shared" si="1"/>
        <v>59940179</v>
      </c>
      <c r="G13" s="244">
        <f t="shared" si="1"/>
        <v>0</v>
      </c>
      <c r="H13" s="244">
        <f t="shared" si="1"/>
        <v>0</v>
      </c>
      <c r="I13" s="244">
        <f t="shared" si="1"/>
        <v>0</v>
      </c>
      <c r="J13" s="244">
        <f t="shared" si="1"/>
        <v>0</v>
      </c>
      <c r="K13" s="283">
        <f t="shared" si="1"/>
        <v>0</v>
      </c>
      <c r="L13" s="244">
        <f t="shared" si="1"/>
        <v>0</v>
      </c>
      <c r="M13" s="244">
        <f t="shared" si="1"/>
        <v>0</v>
      </c>
      <c r="N13" s="244">
        <f>SUM(N7:N12)</f>
        <v>0</v>
      </c>
      <c r="O13" s="244">
        <f>SUM(O7:O12)</f>
        <v>0</v>
      </c>
      <c r="P13" s="244">
        <f t="shared" si="1"/>
        <v>0</v>
      </c>
      <c r="Q13" s="244">
        <f>SUM(Q7:Q12)</f>
        <v>0</v>
      </c>
      <c r="R13" s="244">
        <f>SUM(R7:R12)</f>
        <v>0</v>
      </c>
      <c r="S13" s="244">
        <f t="shared" si="1"/>
        <v>0</v>
      </c>
      <c r="T13" s="244">
        <f t="shared" si="0"/>
        <v>59940179</v>
      </c>
    </row>
    <row r="14" spans="1:20" ht="15">
      <c r="A14" s="246" t="s">
        <v>409</v>
      </c>
      <c r="B14" s="247" t="s">
        <v>410</v>
      </c>
      <c r="C14" s="244"/>
      <c r="D14" s="244"/>
      <c r="E14" s="244"/>
      <c r="F14" s="244"/>
      <c r="G14" s="244"/>
      <c r="H14" s="244"/>
      <c r="I14" s="244"/>
      <c r="J14" s="244"/>
      <c r="K14" s="283"/>
      <c r="L14" s="244"/>
      <c r="M14" s="244"/>
      <c r="N14" s="244"/>
      <c r="O14" s="244"/>
      <c r="P14" s="244"/>
      <c r="Q14" s="244"/>
      <c r="R14" s="244"/>
      <c r="S14" s="244"/>
      <c r="T14" s="244">
        <f t="shared" si="0"/>
        <v>0</v>
      </c>
    </row>
    <row r="15" spans="1:20" ht="24.75" customHeight="1">
      <c r="A15" s="246" t="s">
        <v>411</v>
      </c>
      <c r="B15" s="247" t="s">
        <v>412</v>
      </c>
      <c r="C15" s="244"/>
      <c r="D15" s="244"/>
      <c r="E15" s="244"/>
      <c r="F15" s="244"/>
      <c r="G15" s="244"/>
      <c r="H15" s="244"/>
      <c r="I15" s="244"/>
      <c r="J15" s="244"/>
      <c r="K15" s="283"/>
      <c r="L15" s="244"/>
      <c r="M15" s="244"/>
      <c r="N15" s="244"/>
      <c r="O15" s="244"/>
      <c r="P15" s="244"/>
      <c r="Q15" s="244"/>
      <c r="R15" s="244"/>
      <c r="S15" s="244"/>
      <c r="T15" s="244">
        <f t="shared" si="0"/>
        <v>0</v>
      </c>
    </row>
    <row r="16" spans="1:20" ht="15">
      <c r="A16" s="248" t="s">
        <v>99</v>
      </c>
      <c r="B16" s="243" t="s">
        <v>413</v>
      </c>
      <c r="C16" s="244"/>
      <c r="D16" s="244"/>
      <c r="E16" s="244"/>
      <c r="F16" s="244"/>
      <c r="G16" s="244"/>
      <c r="H16" s="244"/>
      <c r="I16" s="244"/>
      <c r="J16" s="244"/>
      <c r="K16" s="283"/>
      <c r="L16" s="244"/>
      <c r="M16" s="244"/>
      <c r="N16" s="244"/>
      <c r="O16" s="244"/>
      <c r="P16" s="244"/>
      <c r="Q16" s="244"/>
      <c r="R16" s="244"/>
      <c r="S16" s="244"/>
      <c r="T16" s="244">
        <f t="shared" si="0"/>
        <v>0</v>
      </c>
    </row>
    <row r="17" spans="1:20" ht="15">
      <c r="A17" s="248" t="s">
        <v>108</v>
      </c>
      <c r="B17" s="243" t="s">
        <v>413</v>
      </c>
      <c r="C17" s="244"/>
      <c r="D17" s="244"/>
      <c r="E17" s="244"/>
      <c r="F17" s="244"/>
      <c r="G17" s="244"/>
      <c r="H17" s="244"/>
      <c r="I17" s="244"/>
      <c r="J17" s="244"/>
      <c r="K17" s="283"/>
      <c r="L17" s="244"/>
      <c r="M17" s="244"/>
      <c r="N17" s="244"/>
      <c r="O17" s="244"/>
      <c r="P17" s="244"/>
      <c r="Q17" s="244"/>
      <c r="R17" s="244"/>
      <c r="S17" s="244"/>
      <c r="T17" s="244">
        <f t="shared" si="0"/>
        <v>0</v>
      </c>
    </row>
    <row r="18" spans="1:20" ht="15">
      <c r="A18" s="248" t="s">
        <v>109</v>
      </c>
      <c r="B18" s="243" t="s">
        <v>413</v>
      </c>
      <c r="C18" s="244"/>
      <c r="D18" s="244"/>
      <c r="E18" s="244"/>
      <c r="F18" s="244"/>
      <c r="G18" s="244"/>
      <c r="H18" s="244"/>
      <c r="I18" s="244"/>
      <c r="J18" s="244"/>
      <c r="K18" s="283"/>
      <c r="L18" s="244"/>
      <c r="M18" s="244"/>
      <c r="N18" s="244"/>
      <c r="O18" s="244"/>
      <c r="P18" s="244"/>
      <c r="Q18" s="244"/>
      <c r="R18" s="244"/>
      <c r="S18" s="244"/>
      <c r="T18" s="244">
        <f t="shared" si="0"/>
        <v>0</v>
      </c>
    </row>
    <row r="19" spans="1:20" ht="15">
      <c r="A19" s="248" t="s">
        <v>107</v>
      </c>
      <c r="B19" s="243" t="s">
        <v>413</v>
      </c>
      <c r="C19" s="244"/>
      <c r="D19" s="244"/>
      <c r="E19" s="244"/>
      <c r="F19" s="244"/>
      <c r="G19" s="244"/>
      <c r="H19" s="244"/>
      <c r="I19" s="244"/>
      <c r="J19" s="244"/>
      <c r="K19" s="283"/>
      <c r="L19" s="244"/>
      <c r="M19" s="244"/>
      <c r="N19" s="244"/>
      <c r="O19" s="244"/>
      <c r="P19" s="244"/>
      <c r="Q19" s="244"/>
      <c r="R19" s="244"/>
      <c r="S19" s="244"/>
      <c r="T19" s="244">
        <f t="shared" si="0"/>
        <v>0</v>
      </c>
    </row>
    <row r="20" spans="1:20" ht="15">
      <c r="A20" s="248" t="s">
        <v>106</v>
      </c>
      <c r="B20" s="243" t="s">
        <v>413</v>
      </c>
      <c r="C20" s="244"/>
      <c r="D20" s="244"/>
      <c r="E20" s="244"/>
      <c r="F20" s="244"/>
      <c r="G20" s="244"/>
      <c r="H20" s="244"/>
      <c r="I20" s="244"/>
      <c r="J20" s="244"/>
      <c r="K20" s="283"/>
      <c r="L20" s="244"/>
      <c r="M20" s="244"/>
      <c r="N20" s="244"/>
      <c r="O20" s="244"/>
      <c r="P20" s="244"/>
      <c r="Q20" s="244"/>
      <c r="R20" s="244"/>
      <c r="S20" s="244"/>
      <c r="T20" s="244">
        <f t="shared" si="0"/>
        <v>0</v>
      </c>
    </row>
    <row r="21" spans="1:20" ht="15">
      <c r="A21" s="248" t="s">
        <v>105</v>
      </c>
      <c r="B21" s="243" t="s">
        <v>413</v>
      </c>
      <c r="C21" s="244"/>
      <c r="D21" s="244"/>
      <c r="E21" s="244"/>
      <c r="F21" s="244"/>
      <c r="G21" s="244"/>
      <c r="H21" s="244"/>
      <c r="I21" s="244"/>
      <c r="J21" s="244"/>
      <c r="K21" s="283"/>
      <c r="L21" s="244"/>
      <c r="M21" s="244"/>
      <c r="N21" s="244"/>
      <c r="O21" s="244"/>
      <c r="P21" s="244"/>
      <c r="Q21" s="244"/>
      <c r="R21" s="244"/>
      <c r="S21" s="244"/>
      <c r="T21" s="244">
        <f t="shared" si="0"/>
        <v>0</v>
      </c>
    </row>
    <row r="22" spans="1:20" ht="15">
      <c r="A22" s="248" t="s">
        <v>100</v>
      </c>
      <c r="B22" s="243" t="s">
        <v>413</v>
      </c>
      <c r="C22" s="244"/>
      <c r="D22" s="244"/>
      <c r="E22" s="244"/>
      <c r="F22" s="244"/>
      <c r="G22" s="244"/>
      <c r="H22" s="244"/>
      <c r="I22" s="244"/>
      <c r="J22" s="244"/>
      <c r="K22" s="283"/>
      <c r="L22" s="244"/>
      <c r="M22" s="244"/>
      <c r="N22" s="244"/>
      <c r="O22" s="244"/>
      <c r="P22" s="244"/>
      <c r="Q22" s="244"/>
      <c r="R22" s="244"/>
      <c r="S22" s="244"/>
      <c r="T22" s="244">
        <f t="shared" si="0"/>
        <v>0</v>
      </c>
    </row>
    <row r="23" spans="1:20" ht="15">
      <c r="A23" s="248" t="s">
        <v>101</v>
      </c>
      <c r="B23" s="243" t="s">
        <v>413</v>
      </c>
      <c r="C23" s="244"/>
      <c r="D23" s="244"/>
      <c r="E23" s="244"/>
      <c r="F23" s="244"/>
      <c r="G23" s="244"/>
      <c r="H23" s="244"/>
      <c r="I23" s="244"/>
      <c r="J23" s="244"/>
      <c r="K23" s="283"/>
      <c r="L23" s="244"/>
      <c r="M23" s="244"/>
      <c r="N23" s="244"/>
      <c r="O23" s="244"/>
      <c r="P23" s="244"/>
      <c r="Q23" s="244"/>
      <c r="R23" s="244"/>
      <c r="S23" s="244"/>
      <c r="T23" s="244">
        <f t="shared" si="0"/>
        <v>0</v>
      </c>
    </row>
    <row r="24" spans="1:20" ht="15">
      <c r="A24" s="248" t="s">
        <v>102</v>
      </c>
      <c r="B24" s="243" t="s">
        <v>413</v>
      </c>
      <c r="C24" s="244"/>
      <c r="D24" s="244"/>
      <c r="E24" s="244"/>
      <c r="F24" s="244"/>
      <c r="G24" s="244"/>
      <c r="H24" s="244"/>
      <c r="I24" s="244"/>
      <c r="J24" s="244"/>
      <c r="K24" s="283"/>
      <c r="L24" s="244"/>
      <c r="M24" s="244"/>
      <c r="N24" s="244"/>
      <c r="O24" s="244"/>
      <c r="P24" s="244"/>
      <c r="Q24" s="244"/>
      <c r="R24" s="244"/>
      <c r="S24" s="244"/>
      <c r="T24" s="244">
        <f t="shared" si="0"/>
        <v>0</v>
      </c>
    </row>
    <row r="25" spans="1:20" ht="15">
      <c r="A25" s="248" t="s">
        <v>103</v>
      </c>
      <c r="B25" s="243" t="s">
        <v>413</v>
      </c>
      <c r="C25" s="244"/>
      <c r="D25" s="244"/>
      <c r="E25" s="244"/>
      <c r="F25" s="244"/>
      <c r="G25" s="244"/>
      <c r="H25" s="244"/>
      <c r="I25" s="244"/>
      <c r="J25" s="244"/>
      <c r="K25" s="283"/>
      <c r="L25" s="244"/>
      <c r="M25" s="244"/>
      <c r="N25" s="244"/>
      <c r="O25" s="244"/>
      <c r="P25" s="244"/>
      <c r="Q25" s="244"/>
      <c r="R25" s="244"/>
      <c r="S25" s="244"/>
      <c r="T25" s="244">
        <f t="shared" si="0"/>
        <v>0</v>
      </c>
    </row>
    <row r="26" spans="1:20" ht="25.5">
      <c r="A26" s="246" t="s">
        <v>618</v>
      </c>
      <c r="B26" s="247" t="s">
        <v>413</v>
      </c>
      <c r="C26" s="244"/>
      <c r="D26" s="244"/>
      <c r="E26" s="244"/>
      <c r="F26" s="244"/>
      <c r="G26" s="244"/>
      <c r="H26" s="244"/>
      <c r="I26" s="244"/>
      <c r="J26" s="244"/>
      <c r="K26" s="283"/>
      <c r="L26" s="244"/>
      <c r="M26" s="244"/>
      <c r="N26" s="244"/>
      <c r="O26" s="244"/>
      <c r="P26" s="244"/>
      <c r="Q26" s="244"/>
      <c r="R26" s="244"/>
      <c r="S26" s="244"/>
      <c r="T26" s="244">
        <f t="shared" si="0"/>
        <v>0</v>
      </c>
    </row>
    <row r="27" spans="1:20" ht="15">
      <c r="A27" s="248" t="s">
        <v>99</v>
      </c>
      <c r="B27" s="243" t="s">
        <v>414</v>
      </c>
      <c r="C27" s="244"/>
      <c r="D27" s="244"/>
      <c r="E27" s="244"/>
      <c r="F27" s="244"/>
      <c r="G27" s="244"/>
      <c r="H27" s="244"/>
      <c r="I27" s="244"/>
      <c r="J27" s="244"/>
      <c r="K27" s="283"/>
      <c r="L27" s="244"/>
      <c r="M27" s="244"/>
      <c r="N27" s="244"/>
      <c r="O27" s="244"/>
      <c r="P27" s="244"/>
      <c r="Q27" s="244"/>
      <c r="R27" s="244"/>
      <c r="S27" s="244"/>
      <c r="T27" s="244">
        <f t="shared" si="0"/>
        <v>0</v>
      </c>
    </row>
    <row r="28" spans="1:20" ht="15">
      <c r="A28" s="248" t="s">
        <v>108</v>
      </c>
      <c r="B28" s="243" t="s">
        <v>414</v>
      </c>
      <c r="C28" s="244"/>
      <c r="D28" s="244"/>
      <c r="E28" s="244"/>
      <c r="F28" s="244"/>
      <c r="G28" s="244"/>
      <c r="H28" s="244"/>
      <c r="I28" s="244"/>
      <c r="J28" s="244"/>
      <c r="K28" s="283"/>
      <c r="L28" s="244"/>
      <c r="M28" s="244"/>
      <c r="N28" s="244"/>
      <c r="O28" s="244"/>
      <c r="P28" s="244"/>
      <c r="Q28" s="244"/>
      <c r="R28" s="244"/>
      <c r="S28" s="244"/>
      <c r="T28" s="244">
        <f t="shared" si="0"/>
        <v>0</v>
      </c>
    </row>
    <row r="29" spans="1:20" ht="15">
      <c r="A29" s="248" t="s">
        <v>109</v>
      </c>
      <c r="B29" s="243" t="s">
        <v>414</v>
      </c>
      <c r="C29" s="244"/>
      <c r="D29" s="244"/>
      <c r="E29" s="244"/>
      <c r="F29" s="244"/>
      <c r="G29" s="244"/>
      <c r="H29" s="244"/>
      <c r="I29" s="244"/>
      <c r="J29" s="244"/>
      <c r="K29" s="283"/>
      <c r="L29" s="244"/>
      <c r="M29" s="244"/>
      <c r="N29" s="244"/>
      <c r="O29" s="244"/>
      <c r="P29" s="244"/>
      <c r="Q29" s="244"/>
      <c r="R29" s="244"/>
      <c r="S29" s="244"/>
      <c r="T29" s="244">
        <f t="shared" si="0"/>
        <v>0</v>
      </c>
    </row>
    <row r="30" spans="1:20" ht="15">
      <c r="A30" s="248" t="s">
        <v>107</v>
      </c>
      <c r="B30" s="243" t="s">
        <v>414</v>
      </c>
      <c r="C30" s="244"/>
      <c r="D30" s="244"/>
      <c r="E30" s="244"/>
      <c r="F30" s="244"/>
      <c r="G30" s="244"/>
      <c r="H30" s="244"/>
      <c r="I30" s="244"/>
      <c r="J30" s="244"/>
      <c r="K30" s="283"/>
      <c r="L30" s="244"/>
      <c r="M30" s="244"/>
      <c r="N30" s="244"/>
      <c r="O30" s="244"/>
      <c r="P30" s="244"/>
      <c r="Q30" s="244"/>
      <c r="R30" s="244"/>
      <c r="S30" s="244"/>
      <c r="T30" s="244">
        <f t="shared" si="0"/>
        <v>0</v>
      </c>
    </row>
    <row r="31" spans="1:20" ht="15">
      <c r="A31" s="248" t="s">
        <v>106</v>
      </c>
      <c r="B31" s="243" t="s">
        <v>414</v>
      </c>
      <c r="C31" s="244"/>
      <c r="D31" s="244"/>
      <c r="E31" s="244"/>
      <c r="F31" s="244"/>
      <c r="G31" s="244"/>
      <c r="H31" s="244"/>
      <c r="I31" s="244"/>
      <c r="J31" s="244"/>
      <c r="K31" s="283"/>
      <c r="L31" s="244"/>
      <c r="M31" s="244"/>
      <c r="N31" s="244"/>
      <c r="O31" s="244"/>
      <c r="P31" s="244"/>
      <c r="Q31" s="244"/>
      <c r="R31" s="244"/>
      <c r="S31" s="244"/>
      <c r="T31" s="244">
        <f t="shared" si="0"/>
        <v>0</v>
      </c>
    </row>
    <row r="32" spans="1:20" ht="15">
      <c r="A32" s="248" t="s">
        <v>105</v>
      </c>
      <c r="B32" s="243" t="s">
        <v>414</v>
      </c>
      <c r="C32" s="244"/>
      <c r="D32" s="244"/>
      <c r="E32" s="244"/>
      <c r="F32" s="244"/>
      <c r="G32" s="244"/>
      <c r="H32" s="244"/>
      <c r="I32" s="244"/>
      <c r="J32" s="244"/>
      <c r="K32" s="283"/>
      <c r="L32" s="244"/>
      <c r="M32" s="244"/>
      <c r="N32" s="244"/>
      <c r="O32" s="244"/>
      <c r="P32" s="244"/>
      <c r="Q32" s="244"/>
      <c r="R32" s="244"/>
      <c r="S32" s="244"/>
      <c r="T32" s="244">
        <f t="shared" si="0"/>
        <v>0</v>
      </c>
    </row>
    <row r="33" spans="1:20" ht="15">
      <c r="A33" s="248" t="s">
        <v>100</v>
      </c>
      <c r="B33" s="243" t="s">
        <v>414</v>
      </c>
      <c r="C33" s="244"/>
      <c r="D33" s="244"/>
      <c r="E33" s="244"/>
      <c r="F33" s="244"/>
      <c r="G33" s="244"/>
      <c r="H33" s="244"/>
      <c r="I33" s="244"/>
      <c r="J33" s="244"/>
      <c r="K33" s="283"/>
      <c r="L33" s="244"/>
      <c r="M33" s="244"/>
      <c r="N33" s="244"/>
      <c r="O33" s="244"/>
      <c r="P33" s="244"/>
      <c r="Q33" s="244"/>
      <c r="R33" s="244"/>
      <c r="S33" s="244"/>
      <c r="T33" s="244">
        <f t="shared" si="0"/>
        <v>0</v>
      </c>
    </row>
    <row r="34" spans="1:20" ht="15">
      <c r="A34" s="248" t="s">
        <v>101</v>
      </c>
      <c r="B34" s="243" t="s">
        <v>414</v>
      </c>
      <c r="C34" s="244"/>
      <c r="D34" s="244"/>
      <c r="E34" s="244"/>
      <c r="F34" s="244"/>
      <c r="G34" s="244"/>
      <c r="H34" s="244"/>
      <c r="I34" s="244"/>
      <c r="J34" s="244"/>
      <c r="K34" s="283"/>
      <c r="L34" s="244"/>
      <c r="M34" s="244"/>
      <c r="N34" s="244"/>
      <c r="O34" s="244"/>
      <c r="P34" s="244"/>
      <c r="Q34" s="244"/>
      <c r="R34" s="244"/>
      <c r="S34" s="244"/>
      <c r="T34" s="244">
        <f t="shared" si="0"/>
        <v>0</v>
      </c>
    </row>
    <row r="35" spans="1:20" ht="15">
      <c r="A35" s="248" t="s">
        <v>102</v>
      </c>
      <c r="B35" s="243" t="s">
        <v>414</v>
      </c>
      <c r="C35" s="244"/>
      <c r="D35" s="244"/>
      <c r="E35" s="244"/>
      <c r="F35" s="244"/>
      <c r="G35" s="244"/>
      <c r="H35" s="244"/>
      <c r="I35" s="244"/>
      <c r="J35" s="244"/>
      <c r="K35" s="283"/>
      <c r="L35" s="244"/>
      <c r="M35" s="244"/>
      <c r="N35" s="244"/>
      <c r="O35" s="244"/>
      <c r="P35" s="244"/>
      <c r="Q35" s="244"/>
      <c r="R35" s="244"/>
      <c r="S35" s="244"/>
      <c r="T35" s="244">
        <f t="shared" si="0"/>
        <v>0</v>
      </c>
    </row>
    <row r="36" spans="1:20" ht="15">
      <c r="A36" s="248" t="s">
        <v>103</v>
      </c>
      <c r="B36" s="243" t="s">
        <v>414</v>
      </c>
      <c r="C36" s="244"/>
      <c r="D36" s="244"/>
      <c r="E36" s="244"/>
      <c r="F36" s="244"/>
      <c r="G36" s="244"/>
      <c r="H36" s="244"/>
      <c r="I36" s="244"/>
      <c r="J36" s="244"/>
      <c r="K36" s="283"/>
      <c r="L36" s="244"/>
      <c r="M36" s="244"/>
      <c r="N36" s="244"/>
      <c r="O36" s="244"/>
      <c r="P36" s="244"/>
      <c r="Q36" s="244"/>
      <c r="R36" s="244"/>
      <c r="S36" s="244"/>
      <c r="T36" s="244">
        <f t="shared" si="0"/>
        <v>0</v>
      </c>
    </row>
    <row r="37" spans="1:20" ht="25.5">
      <c r="A37" s="246" t="s">
        <v>19</v>
      </c>
      <c r="B37" s="247" t="s">
        <v>414</v>
      </c>
      <c r="C37" s="244"/>
      <c r="D37" s="244"/>
      <c r="E37" s="244"/>
      <c r="F37" s="244"/>
      <c r="G37" s="244"/>
      <c r="H37" s="244"/>
      <c r="I37" s="244"/>
      <c r="J37" s="244"/>
      <c r="K37" s="283"/>
      <c r="L37" s="244"/>
      <c r="M37" s="244"/>
      <c r="N37" s="244"/>
      <c r="O37" s="244"/>
      <c r="P37" s="244"/>
      <c r="Q37" s="244"/>
      <c r="R37" s="244"/>
      <c r="S37" s="244"/>
      <c r="T37" s="244">
        <f t="shared" si="0"/>
        <v>0</v>
      </c>
    </row>
    <row r="38" spans="1:20" ht="15">
      <c r="A38" s="248" t="s">
        <v>99</v>
      </c>
      <c r="B38" s="243" t="s">
        <v>415</v>
      </c>
      <c r="C38" s="244"/>
      <c r="D38" s="244"/>
      <c r="E38" s="244"/>
      <c r="F38" s="244"/>
      <c r="G38" s="244"/>
      <c r="H38" s="244"/>
      <c r="I38" s="244"/>
      <c r="J38" s="244"/>
      <c r="K38" s="283"/>
      <c r="L38" s="244"/>
      <c r="M38" s="244"/>
      <c r="N38" s="244"/>
      <c r="O38" s="244"/>
      <c r="P38" s="244"/>
      <c r="Q38" s="244"/>
      <c r="R38" s="244"/>
      <c r="S38" s="244"/>
      <c r="T38" s="244">
        <f t="shared" si="0"/>
        <v>0</v>
      </c>
    </row>
    <row r="39" spans="1:20" ht="15">
      <c r="A39" s="248" t="s">
        <v>108</v>
      </c>
      <c r="B39" s="243" t="s">
        <v>415</v>
      </c>
      <c r="C39" s="244"/>
      <c r="D39" s="244"/>
      <c r="E39" s="244"/>
      <c r="F39" s="244"/>
      <c r="G39" s="244"/>
      <c r="H39" s="244"/>
      <c r="I39" s="244"/>
      <c r="J39" s="244"/>
      <c r="K39" s="283"/>
      <c r="L39" s="244"/>
      <c r="M39" s="244"/>
      <c r="N39" s="244"/>
      <c r="O39" s="244"/>
      <c r="P39" s="244"/>
      <c r="Q39" s="244"/>
      <c r="R39" s="244"/>
      <c r="S39" s="244"/>
      <c r="T39" s="244">
        <f t="shared" si="0"/>
        <v>0</v>
      </c>
    </row>
    <row r="40" spans="1:20" ht="15">
      <c r="A40" s="248" t="s">
        <v>109</v>
      </c>
      <c r="B40" s="243" t="s">
        <v>415</v>
      </c>
      <c r="C40" s="244"/>
      <c r="D40" s="244"/>
      <c r="E40" s="244"/>
      <c r="F40" s="244"/>
      <c r="G40" s="244"/>
      <c r="H40" s="244"/>
      <c r="I40" s="244"/>
      <c r="J40" s="244"/>
      <c r="K40" s="283"/>
      <c r="L40" s="244"/>
      <c r="M40" s="244"/>
      <c r="N40" s="244"/>
      <c r="O40" s="244"/>
      <c r="P40" s="244"/>
      <c r="Q40" s="244"/>
      <c r="R40" s="244"/>
      <c r="S40" s="244"/>
      <c r="T40" s="244">
        <f t="shared" si="0"/>
        <v>0</v>
      </c>
    </row>
    <row r="41" spans="1:20" ht="15">
      <c r="A41" s="248" t="s">
        <v>107</v>
      </c>
      <c r="B41" s="243" t="s">
        <v>415</v>
      </c>
      <c r="C41" s="244"/>
      <c r="D41" s="244"/>
      <c r="E41" s="244"/>
      <c r="F41" s="244"/>
      <c r="G41" s="244"/>
      <c r="H41" s="244"/>
      <c r="I41" s="244"/>
      <c r="J41" s="244"/>
      <c r="K41" s="283"/>
      <c r="L41" s="244"/>
      <c r="M41" s="244"/>
      <c r="N41" s="244"/>
      <c r="O41" s="244"/>
      <c r="P41" s="244"/>
      <c r="Q41" s="244"/>
      <c r="R41" s="244"/>
      <c r="S41" s="244"/>
      <c r="T41" s="244">
        <f t="shared" si="0"/>
        <v>0</v>
      </c>
    </row>
    <row r="42" spans="1:20" ht="15">
      <c r="A42" s="248" t="s">
        <v>106</v>
      </c>
      <c r="B42" s="243" t="s">
        <v>415</v>
      </c>
      <c r="C42" s="244"/>
      <c r="D42" s="244"/>
      <c r="E42" s="244"/>
      <c r="F42" s="244"/>
      <c r="G42" s="244"/>
      <c r="H42" s="244"/>
      <c r="I42" s="244"/>
      <c r="J42" s="244"/>
      <c r="K42" s="283"/>
      <c r="L42" s="244"/>
      <c r="M42" s="244"/>
      <c r="N42" s="244"/>
      <c r="O42" s="244"/>
      <c r="P42" s="244"/>
      <c r="Q42" s="244"/>
      <c r="R42" s="244"/>
      <c r="S42" s="244"/>
      <c r="T42" s="244">
        <f t="shared" si="0"/>
        <v>0</v>
      </c>
    </row>
    <row r="43" spans="1:20" ht="15">
      <c r="A43" s="248" t="s">
        <v>105</v>
      </c>
      <c r="B43" s="243" t="s">
        <v>415</v>
      </c>
      <c r="C43" s="244"/>
      <c r="D43" s="244"/>
      <c r="E43" s="244"/>
      <c r="F43" s="244">
        <v>23200</v>
      </c>
      <c r="G43" s="244"/>
      <c r="H43" s="244"/>
      <c r="I43" s="244">
        <v>3157394</v>
      </c>
      <c r="J43" s="244"/>
      <c r="K43" s="283"/>
      <c r="L43" s="244">
        <v>70485</v>
      </c>
      <c r="M43" s="244"/>
      <c r="N43" s="244"/>
      <c r="O43" s="244"/>
      <c r="P43" s="244"/>
      <c r="Q43" s="244"/>
      <c r="R43" s="244"/>
      <c r="S43" s="244"/>
      <c r="T43" s="244">
        <f t="shared" si="0"/>
        <v>3251079</v>
      </c>
    </row>
    <row r="44" spans="1:20" ht="15">
      <c r="A44" s="248" t="s">
        <v>100</v>
      </c>
      <c r="B44" s="243" t="s">
        <v>415</v>
      </c>
      <c r="C44" s="244">
        <v>18013</v>
      </c>
      <c r="D44" s="244"/>
      <c r="E44" s="244"/>
      <c r="F44" s="244"/>
      <c r="G44" s="244"/>
      <c r="H44" s="244"/>
      <c r="I44" s="244"/>
      <c r="J44" s="244"/>
      <c r="K44" s="283"/>
      <c r="L44" s="244"/>
      <c r="M44" s="244"/>
      <c r="N44" s="244"/>
      <c r="O44" s="244"/>
      <c r="P44" s="244"/>
      <c r="Q44" s="244">
        <v>1628999</v>
      </c>
      <c r="R44" s="244"/>
      <c r="S44" s="244"/>
      <c r="T44" s="244">
        <f t="shared" si="0"/>
        <v>1647012</v>
      </c>
    </row>
    <row r="45" spans="1:20" ht="15">
      <c r="A45" s="248" t="s">
        <v>101</v>
      </c>
      <c r="B45" s="243" t="s">
        <v>415</v>
      </c>
      <c r="C45" s="244"/>
      <c r="D45" s="244"/>
      <c r="E45" s="244"/>
      <c r="F45" s="244"/>
      <c r="G45" s="244"/>
      <c r="H45" s="244"/>
      <c r="I45" s="244"/>
      <c r="J45" s="244"/>
      <c r="K45" s="283"/>
      <c r="L45" s="244"/>
      <c r="M45" s="244"/>
      <c r="N45" s="244"/>
      <c r="O45" s="244"/>
      <c r="P45" s="244"/>
      <c r="Q45" s="244"/>
      <c r="R45" s="244"/>
      <c r="S45" s="244"/>
      <c r="T45" s="244">
        <f t="shared" si="0"/>
        <v>0</v>
      </c>
    </row>
    <row r="46" spans="1:20" ht="15">
      <c r="A46" s="248" t="s">
        <v>102</v>
      </c>
      <c r="B46" s="243" t="s">
        <v>415</v>
      </c>
      <c r="C46" s="244"/>
      <c r="D46" s="244"/>
      <c r="E46" s="244"/>
      <c r="F46" s="244"/>
      <c r="G46" s="244"/>
      <c r="H46" s="244"/>
      <c r="I46" s="244"/>
      <c r="J46" s="244"/>
      <c r="K46" s="283"/>
      <c r="L46" s="244"/>
      <c r="M46" s="244"/>
      <c r="N46" s="244"/>
      <c r="O46" s="244"/>
      <c r="P46" s="244"/>
      <c r="Q46" s="244"/>
      <c r="R46" s="244"/>
      <c r="S46" s="244"/>
      <c r="T46" s="244">
        <f t="shared" si="0"/>
        <v>0</v>
      </c>
    </row>
    <row r="47" spans="1:20" ht="15">
      <c r="A47" s="248" t="s">
        <v>103</v>
      </c>
      <c r="B47" s="243" t="s">
        <v>415</v>
      </c>
      <c r="C47" s="244"/>
      <c r="D47" s="244"/>
      <c r="E47" s="244"/>
      <c r="F47" s="244"/>
      <c r="G47" s="244"/>
      <c r="H47" s="244"/>
      <c r="I47" s="244"/>
      <c r="J47" s="244"/>
      <c r="K47" s="283"/>
      <c r="L47" s="244"/>
      <c r="M47" s="244"/>
      <c r="N47" s="244"/>
      <c r="O47" s="244"/>
      <c r="P47" s="244"/>
      <c r="Q47" s="244"/>
      <c r="R47" s="244"/>
      <c r="S47" s="244"/>
      <c r="T47" s="244">
        <f t="shared" si="0"/>
        <v>0</v>
      </c>
    </row>
    <row r="48" spans="1:20" ht="15">
      <c r="A48" s="246" t="s">
        <v>18</v>
      </c>
      <c r="B48" s="247" t="s">
        <v>415</v>
      </c>
      <c r="C48" s="244">
        <f>SUM(C38:C47)</f>
        <v>18013</v>
      </c>
      <c r="D48" s="244">
        <f aca="true" t="shared" si="2" ref="D48:S48">SUM(D38:D47)</f>
        <v>0</v>
      </c>
      <c r="E48" s="244">
        <f t="shared" si="2"/>
        <v>0</v>
      </c>
      <c r="F48" s="244">
        <f t="shared" si="2"/>
        <v>23200</v>
      </c>
      <c r="G48" s="244">
        <f t="shared" si="2"/>
        <v>0</v>
      </c>
      <c r="H48" s="244">
        <f t="shared" si="2"/>
        <v>0</v>
      </c>
      <c r="I48" s="244">
        <f t="shared" si="2"/>
        <v>3157394</v>
      </c>
      <c r="J48" s="244">
        <f t="shared" si="2"/>
        <v>0</v>
      </c>
      <c r="K48" s="283">
        <f t="shared" si="2"/>
        <v>0</v>
      </c>
      <c r="L48" s="244">
        <f t="shared" si="2"/>
        <v>70485</v>
      </c>
      <c r="M48" s="244">
        <f t="shared" si="2"/>
        <v>0</v>
      </c>
      <c r="N48" s="244">
        <f>SUM(N38:N47)</f>
        <v>0</v>
      </c>
      <c r="O48" s="244">
        <f>SUM(O38:O47)</f>
        <v>0</v>
      </c>
      <c r="P48" s="244">
        <f t="shared" si="2"/>
        <v>0</v>
      </c>
      <c r="Q48" s="244">
        <f>SUM(Q38:Q47)</f>
        <v>1628999</v>
      </c>
      <c r="R48" s="244">
        <f>SUM(R38:R47)</f>
        <v>0</v>
      </c>
      <c r="S48" s="244">
        <f t="shared" si="2"/>
        <v>0</v>
      </c>
      <c r="T48" s="244">
        <f t="shared" si="0"/>
        <v>4898091</v>
      </c>
    </row>
    <row r="49" spans="1:20" ht="15">
      <c r="A49" s="249" t="s">
        <v>666</v>
      </c>
      <c r="B49" s="250" t="s">
        <v>416</v>
      </c>
      <c r="C49" s="244">
        <f>SUM(C13+C14+C15+C26+C37+C48)</f>
        <v>18013</v>
      </c>
      <c r="D49" s="244">
        <f aca="true" t="shared" si="3" ref="D49:S49">SUM(D13+D14+D15+D26+D37+D48)</f>
        <v>0</v>
      </c>
      <c r="E49" s="244">
        <f t="shared" si="3"/>
        <v>0</v>
      </c>
      <c r="F49" s="244">
        <f t="shared" si="3"/>
        <v>59963379</v>
      </c>
      <c r="G49" s="244">
        <f t="shared" si="3"/>
        <v>0</v>
      </c>
      <c r="H49" s="244">
        <f t="shared" si="3"/>
        <v>0</v>
      </c>
      <c r="I49" s="244">
        <f t="shared" si="3"/>
        <v>3157394</v>
      </c>
      <c r="J49" s="244">
        <f t="shared" si="3"/>
        <v>0</v>
      </c>
      <c r="K49" s="283">
        <f t="shared" si="3"/>
        <v>0</v>
      </c>
      <c r="L49" s="244">
        <f t="shared" si="3"/>
        <v>70485</v>
      </c>
      <c r="M49" s="244">
        <f t="shared" si="3"/>
        <v>0</v>
      </c>
      <c r="N49" s="244">
        <f>SUM(N13+N14+N15+N26+N37+N48)</f>
        <v>0</v>
      </c>
      <c r="O49" s="244">
        <f>SUM(O13+O14+O15+O26+O37+O48)</f>
        <v>0</v>
      </c>
      <c r="P49" s="244">
        <f t="shared" si="3"/>
        <v>0</v>
      </c>
      <c r="Q49" s="244">
        <f>SUM(Q13+Q14+Q15+Q26+Q37+Q48)</f>
        <v>1628999</v>
      </c>
      <c r="R49" s="244">
        <f>SUM(R13+R14+R15+R26+R37+R48)</f>
        <v>0</v>
      </c>
      <c r="S49" s="244">
        <f t="shared" si="3"/>
        <v>0</v>
      </c>
      <c r="T49" s="244">
        <f t="shared" si="0"/>
        <v>64838270</v>
      </c>
    </row>
    <row r="50" spans="1:20" ht="15">
      <c r="A50" s="246" t="s">
        <v>417</v>
      </c>
      <c r="B50" s="247" t="s">
        <v>418</v>
      </c>
      <c r="C50" s="244"/>
      <c r="D50" s="244"/>
      <c r="E50" s="244"/>
      <c r="F50" s="244">
        <v>22763163</v>
      </c>
      <c r="G50" s="244"/>
      <c r="H50" s="244"/>
      <c r="I50" s="244"/>
      <c r="J50" s="244"/>
      <c r="K50" s="283"/>
      <c r="L50" s="244"/>
      <c r="M50" s="244"/>
      <c r="N50" s="244"/>
      <c r="O50" s="244"/>
      <c r="P50" s="244"/>
      <c r="Q50" s="244"/>
      <c r="R50" s="244"/>
      <c r="S50" s="244"/>
      <c r="T50" s="244">
        <f t="shared" si="0"/>
        <v>22763163</v>
      </c>
    </row>
    <row r="51" spans="1:20" ht="25.5">
      <c r="A51" s="246" t="s">
        <v>419</v>
      </c>
      <c r="B51" s="247" t="s">
        <v>420</v>
      </c>
      <c r="C51" s="244"/>
      <c r="D51" s="244"/>
      <c r="E51" s="244"/>
      <c r="F51" s="244"/>
      <c r="G51" s="244"/>
      <c r="H51" s="244"/>
      <c r="I51" s="244"/>
      <c r="J51" s="244"/>
      <c r="K51" s="283"/>
      <c r="L51" s="244"/>
      <c r="M51" s="244"/>
      <c r="N51" s="244"/>
      <c r="O51" s="244"/>
      <c r="P51" s="244"/>
      <c r="Q51" s="244"/>
      <c r="R51" s="244"/>
      <c r="S51" s="244"/>
      <c r="T51" s="244">
        <f t="shared" si="0"/>
        <v>0</v>
      </c>
    </row>
    <row r="52" spans="1:20" ht="15">
      <c r="A52" s="248" t="s">
        <v>99</v>
      </c>
      <c r="B52" s="243" t="s">
        <v>421</v>
      </c>
      <c r="C52" s="244"/>
      <c r="D52" s="244"/>
      <c r="E52" s="244"/>
      <c r="F52" s="244"/>
      <c r="G52" s="244"/>
      <c r="H52" s="244"/>
      <c r="I52" s="244"/>
      <c r="J52" s="244"/>
      <c r="K52" s="283"/>
      <c r="L52" s="244"/>
      <c r="M52" s="244"/>
      <c r="N52" s="244"/>
      <c r="O52" s="244"/>
      <c r="P52" s="244"/>
      <c r="Q52" s="244"/>
      <c r="R52" s="244"/>
      <c r="S52" s="244"/>
      <c r="T52" s="244">
        <f t="shared" si="0"/>
        <v>0</v>
      </c>
    </row>
    <row r="53" spans="1:20" ht="15">
      <c r="A53" s="248" t="s">
        <v>108</v>
      </c>
      <c r="B53" s="243" t="s">
        <v>421</v>
      </c>
      <c r="C53" s="244"/>
      <c r="D53" s="244"/>
      <c r="E53" s="244"/>
      <c r="F53" s="244"/>
      <c r="G53" s="244"/>
      <c r="H53" s="244"/>
      <c r="I53" s="244"/>
      <c r="J53" s="244"/>
      <c r="K53" s="283"/>
      <c r="L53" s="244"/>
      <c r="M53" s="244"/>
      <c r="N53" s="244"/>
      <c r="O53" s="244"/>
      <c r="P53" s="244"/>
      <c r="Q53" s="244"/>
      <c r="R53" s="244"/>
      <c r="S53" s="244"/>
      <c r="T53" s="244">
        <f t="shared" si="0"/>
        <v>0</v>
      </c>
    </row>
    <row r="54" spans="1:20" ht="15">
      <c r="A54" s="248" t="s">
        <v>109</v>
      </c>
      <c r="B54" s="243" t="s">
        <v>421</v>
      </c>
      <c r="C54" s="244"/>
      <c r="D54" s="244"/>
      <c r="E54" s="244"/>
      <c r="F54" s="244"/>
      <c r="G54" s="244"/>
      <c r="H54" s="244"/>
      <c r="I54" s="244"/>
      <c r="J54" s="244"/>
      <c r="K54" s="283"/>
      <c r="L54" s="244"/>
      <c r="M54" s="244"/>
      <c r="N54" s="244"/>
      <c r="O54" s="244"/>
      <c r="P54" s="244"/>
      <c r="Q54" s="244"/>
      <c r="R54" s="244"/>
      <c r="S54" s="244"/>
      <c r="T54" s="244">
        <f t="shared" si="0"/>
        <v>0</v>
      </c>
    </row>
    <row r="55" spans="1:20" ht="15">
      <c r="A55" s="248" t="s">
        <v>107</v>
      </c>
      <c r="B55" s="243" t="s">
        <v>421</v>
      </c>
      <c r="C55" s="244"/>
      <c r="D55" s="244"/>
      <c r="E55" s="244"/>
      <c r="F55" s="244"/>
      <c r="G55" s="244"/>
      <c r="H55" s="244"/>
      <c r="I55" s="244"/>
      <c r="J55" s="244"/>
      <c r="K55" s="283"/>
      <c r="L55" s="244"/>
      <c r="M55" s="244"/>
      <c r="N55" s="244"/>
      <c r="O55" s="244"/>
      <c r="P55" s="244"/>
      <c r="Q55" s="244"/>
      <c r="R55" s="244"/>
      <c r="S55" s="244"/>
      <c r="T55" s="244">
        <f t="shared" si="0"/>
        <v>0</v>
      </c>
    </row>
    <row r="56" spans="1:20" ht="15">
      <c r="A56" s="248" t="s">
        <v>106</v>
      </c>
      <c r="B56" s="243" t="s">
        <v>421</v>
      </c>
      <c r="C56" s="244"/>
      <c r="D56" s="244"/>
      <c r="E56" s="244"/>
      <c r="F56" s="244"/>
      <c r="G56" s="244"/>
      <c r="H56" s="244"/>
      <c r="I56" s="244"/>
      <c r="J56" s="244"/>
      <c r="K56" s="283"/>
      <c r="L56" s="244"/>
      <c r="M56" s="244"/>
      <c r="N56" s="244"/>
      <c r="O56" s="244"/>
      <c r="P56" s="244"/>
      <c r="Q56" s="244"/>
      <c r="R56" s="244"/>
      <c r="S56" s="244"/>
      <c r="T56" s="244">
        <f t="shared" si="0"/>
        <v>0</v>
      </c>
    </row>
    <row r="57" spans="1:20" ht="15">
      <c r="A57" s="248" t="s">
        <v>105</v>
      </c>
      <c r="B57" s="243" t="s">
        <v>421</v>
      </c>
      <c r="C57" s="244"/>
      <c r="D57" s="244"/>
      <c r="E57" s="244"/>
      <c r="F57" s="244"/>
      <c r="G57" s="244"/>
      <c r="H57" s="244"/>
      <c r="I57" s="244"/>
      <c r="J57" s="244"/>
      <c r="K57" s="283"/>
      <c r="L57" s="244"/>
      <c r="M57" s="244"/>
      <c r="N57" s="244"/>
      <c r="O57" s="244"/>
      <c r="P57" s="244"/>
      <c r="Q57" s="244"/>
      <c r="R57" s="244"/>
      <c r="S57" s="244"/>
      <c r="T57" s="244">
        <f t="shared" si="0"/>
        <v>0</v>
      </c>
    </row>
    <row r="58" spans="1:20" ht="15">
      <c r="A58" s="248" t="s">
        <v>100</v>
      </c>
      <c r="B58" s="243" t="s">
        <v>421</v>
      </c>
      <c r="C58" s="244"/>
      <c r="D58" s="244"/>
      <c r="E58" s="244"/>
      <c r="F58" s="244"/>
      <c r="G58" s="244"/>
      <c r="H58" s="244"/>
      <c r="I58" s="244"/>
      <c r="J58" s="244"/>
      <c r="K58" s="283"/>
      <c r="L58" s="244"/>
      <c r="M58" s="244"/>
      <c r="N58" s="244"/>
      <c r="O58" s="244"/>
      <c r="P58" s="244"/>
      <c r="Q58" s="244"/>
      <c r="R58" s="244"/>
      <c r="S58" s="244"/>
      <c r="T58" s="244">
        <f t="shared" si="0"/>
        <v>0</v>
      </c>
    </row>
    <row r="59" spans="1:20" ht="15">
      <c r="A59" s="248" t="s">
        <v>101</v>
      </c>
      <c r="B59" s="243" t="s">
        <v>421</v>
      </c>
      <c r="C59" s="244"/>
      <c r="D59" s="244"/>
      <c r="E59" s="244"/>
      <c r="F59" s="244"/>
      <c r="G59" s="244"/>
      <c r="H59" s="244"/>
      <c r="I59" s="244"/>
      <c r="J59" s="244"/>
      <c r="K59" s="283"/>
      <c r="L59" s="244"/>
      <c r="M59" s="244"/>
      <c r="N59" s="244"/>
      <c r="O59" s="244"/>
      <c r="P59" s="244"/>
      <c r="Q59" s="244"/>
      <c r="R59" s="244"/>
      <c r="S59" s="244"/>
      <c r="T59" s="244">
        <f t="shared" si="0"/>
        <v>0</v>
      </c>
    </row>
    <row r="60" spans="1:20" ht="15">
      <c r="A60" s="248" t="s">
        <v>102</v>
      </c>
      <c r="B60" s="243" t="s">
        <v>421</v>
      </c>
      <c r="C60" s="244"/>
      <c r="D60" s="244"/>
      <c r="E60" s="244"/>
      <c r="F60" s="244"/>
      <c r="G60" s="244"/>
      <c r="H60" s="244"/>
      <c r="I60" s="244"/>
      <c r="J60" s="244"/>
      <c r="K60" s="283"/>
      <c r="L60" s="244"/>
      <c r="M60" s="244"/>
      <c r="N60" s="244"/>
      <c r="O60" s="244"/>
      <c r="P60" s="244"/>
      <c r="Q60" s="244"/>
      <c r="R60" s="244"/>
      <c r="S60" s="244"/>
      <c r="T60" s="244">
        <f t="shared" si="0"/>
        <v>0</v>
      </c>
    </row>
    <row r="61" spans="1:20" ht="15">
      <c r="A61" s="248" t="s">
        <v>103</v>
      </c>
      <c r="B61" s="243" t="s">
        <v>421</v>
      </c>
      <c r="C61" s="244"/>
      <c r="D61" s="244"/>
      <c r="E61" s="244"/>
      <c r="F61" s="244"/>
      <c r="G61" s="244"/>
      <c r="H61" s="244"/>
      <c r="I61" s="244"/>
      <c r="J61" s="244"/>
      <c r="K61" s="283"/>
      <c r="L61" s="244"/>
      <c r="M61" s="244"/>
      <c r="N61" s="244"/>
      <c r="O61" s="244"/>
      <c r="P61" s="244"/>
      <c r="Q61" s="244"/>
      <c r="R61" s="244"/>
      <c r="S61" s="244"/>
      <c r="T61" s="244">
        <f t="shared" si="0"/>
        <v>0</v>
      </c>
    </row>
    <row r="62" spans="1:20" ht="25.5">
      <c r="A62" s="246" t="s">
        <v>17</v>
      </c>
      <c r="B62" s="247" t="s">
        <v>421</v>
      </c>
      <c r="C62" s="244"/>
      <c r="D62" s="244"/>
      <c r="E62" s="244"/>
      <c r="F62" s="244"/>
      <c r="G62" s="244"/>
      <c r="H62" s="244"/>
      <c r="I62" s="244"/>
      <c r="J62" s="244"/>
      <c r="K62" s="283"/>
      <c r="L62" s="244"/>
      <c r="M62" s="244"/>
      <c r="N62" s="244"/>
      <c r="O62" s="244"/>
      <c r="P62" s="244"/>
      <c r="Q62" s="244"/>
      <c r="R62" s="244"/>
      <c r="S62" s="244"/>
      <c r="T62" s="244">
        <f t="shared" si="0"/>
        <v>0</v>
      </c>
    </row>
    <row r="63" spans="1:20" ht="15">
      <c r="A63" s="248" t="s">
        <v>104</v>
      </c>
      <c r="B63" s="243" t="s">
        <v>422</v>
      </c>
      <c r="C63" s="244"/>
      <c r="D63" s="244"/>
      <c r="E63" s="244"/>
      <c r="F63" s="244"/>
      <c r="G63" s="244"/>
      <c r="H63" s="244"/>
      <c r="I63" s="244"/>
      <c r="J63" s="244"/>
      <c r="K63" s="283"/>
      <c r="L63" s="244"/>
      <c r="M63" s="244"/>
      <c r="N63" s="244"/>
      <c r="O63" s="244"/>
      <c r="P63" s="244"/>
      <c r="Q63" s="244"/>
      <c r="R63" s="244"/>
      <c r="S63" s="244"/>
      <c r="T63" s="244">
        <f t="shared" si="0"/>
        <v>0</v>
      </c>
    </row>
    <row r="64" spans="1:20" ht="15">
      <c r="A64" s="248" t="s">
        <v>108</v>
      </c>
      <c r="B64" s="243" t="s">
        <v>422</v>
      </c>
      <c r="C64" s="244"/>
      <c r="D64" s="244"/>
      <c r="E64" s="244"/>
      <c r="F64" s="244"/>
      <c r="G64" s="244"/>
      <c r="H64" s="244"/>
      <c r="I64" s="244"/>
      <c r="J64" s="244"/>
      <c r="K64" s="283"/>
      <c r="L64" s="244"/>
      <c r="M64" s="244"/>
      <c r="N64" s="244"/>
      <c r="O64" s="244"/>
      <c r="P64" s="244"/>
      <c r="Q64" s="244"/>
      <c r="R64" s="244"/>
      <c r="S64" s="244"/>
      <c r="T64" s="244">
        <f t="shared" si="0"/>
        <v>0</v>
      </c>
    </row>
    <row r="65" spans="1:20" ht="15">
      <c r="A65" s="248" t="s">
        <v>109</v>
      </c>
      <c r="B65" s="243" t="s">
        <v>422</v>
      </c>
      <c r="C65" s="244"/>
      <c r="D65" s="244"/>
      <c r="E65" s="244"/>
      <c r="F65" s="244"/>
      <c r="G65" s="244"/>
      <c r="H65" s="244"/>
      <c r="I65" s="244"/>
      <c r="J65" s="244"/>
      <c r="K65" s="283"/>
      <c r="L65" s="244"/>
      <c r="M65" s="244"/>
      <c r="N65" s="244"/>
      <c r="O65" s="244"/>
      <c r="P65" s="244"/>
      <c r="Q65" s="244"/>
      <c r="R65" s="244"/>
      <c r="S65" s="244"/>
      <c r="T65" s="244">
        <f t="shared" si="0"/>
        <v>0</v>
      </c>
    </row>
    <row r="66" spans="1:20" ht="15">
      <c r="A66" s="248" t="s">
        <v>107</v>
      </c>
      <c r="B66" s="243" t="s">
        <v>422</v>
      </c>
      <c r="C66" s="244"/>
      <c r="D66" s="244"/>
      <c r="E66" s="244"/>
      <c r="F66" s="244"/>
      <c r="G66" s="244"/>
      <c r="H66" s="244"/>
      <c r="I66" s="244"/>
      <c r="J66" s="244"/>
      <c r="K66" s="283"/>
      <c r="L66" s="244"/>
      <c r="M66" s="244"/>
      <c r="N66" s="244"/>
      <c r="O66" s="244"/>
      <c r="P66" s="244"/>
      <c r="Q66" s="244"/>
      <c r="R66" s="244"/>
      <c r="S66" s="244"/>
      <c r="T66" s="244">
        <f t="shared" si="0"/>
        <v>0</v>
      </c>
    </row>
    <row r="67" spans="1:20" ht="15">
      <c r="A67" s="248" t="s">
        <v>106</v>
      </c>
      <c r="B67" s="243" t="s">
        <v>422</v>
      </c>
      <c r="C67" s="244"/>
      <c r="D67" s="244"/>
      <c r="E67" s="244"/>
      <c r="F67" s="244"/>
      <c r="G67" s="244"/>
      <c r="H67" s="244"/>
      <c r="I67" s="244"/>
      <c r="J67" s="244"/>
      <c r="K67" s="283"/>
      <c r="L67" s="244"/>
      <c r="M67" s="244"/>
      <c r="N67" s="244"/>
      <c r="O67" s="244"/>
      <c r="P67" s="244"/>
      <c r="Q67" s="244"/>
      <c r="R67" s="244"/>
      <c r="S67" s="244"/>
      <c r="T67" s="244">
        <f t="shared" si="0"/>
        <v>0</v>
      </c>
    </row>
    <row r="68" spans="1:20" ht="15">
      <c r="A68" s="248" t="s">
        <v>105</v>
      </c>
      <c r="B68" s="243" t="s">
        <v>422</v>
      </c>
      <c r="C68" s="244"/>
      <c r="D68" s="244"/>
      <c r="E68" s="244"/>
      <c r="F68" s="244"/>
      <c r="G68" s="244"/>
      <c r="H68" s="244"/>
      <c r="I68" s="244"/>
      <c r="J68" s="244"/>
      <c r="K68" s="283"/>
      <c r="L68" s="244"/>
      <c r="M68" s="244"/>
      <c r="N68" s="244"/>
      <c r="O68" s="244"/>
      <c r="P68" s="244"/>
      <c r="Q68" s="244"/>
      <c r="R68" s="244"/>
      <c r="S68" s="244"/>
      <c r="T68" s="244">
        <f t="shared" si="0"/>
        <v>0</v>
      </c>
    </row>
    <row r="69" spans="1:20" ht="15">
      <c r="A69" s="248" t="s">
        <v>100</v>
      </c>
      <c r="B69" s="243" t="s">
        <v>422</v>
      </c>
      <c r="C69" s="244"/>
      <c r="D69" s="244"/>
      <c r="E69" s="244"/>
      <c r="F69" s="244"/>
      <c r="G69" s="244"/>
      <c r="H69" s="244"/>
      <c r="I69" s="244"/>
      <c r="J69" s="244"/>
      <c r="K69" s="283"/>
      <c r="L69" s="244"/>
      <c r="M69" s="244"/>
      <c r="N69" s="244"/>
      <c r="O69" s="244"/>
      <c r="P69" s="244"/>
      <c r="Q69" s="244"/>
      <c r="R69" s="244"/>
      <c r="S69" s="244"/>
      <c r="T69" s="244">
        <f t="shared" si="0"/>
        <v>0</v>
      </c>
    </row>
    <row r="70" spans="1:20" ht="15">
      <c r="A70" s="248" t="s">
        <v>101</v>
      </c>
      <c r="B70" s="243" t="s">
        <v>422</v>
      </c>
      <c r="C70" s="244"/>
      <c r="D70" s="244"/>
      <c r="E70" s="244"/>
      <c r="F70" s="244"/>
      <c r="G70" s="244"/>
      <c r="H70" s="244"/>
      <c r="I70" s="244"/>
      <c r="J70" s="244"/>
      <c r="K70" s="283"/>
      <c r="L70" s="244"/>
      <c r="M70" s="244"/>
      <c r="N70" s="244"/>
      <c r="O70" s="244"/>
      <c r="P70" s="244"/>
      <c r="Q70" s="244"/>
      <c r="R70" s="244"/>
      <c r="S70" s="244"/>
      <c r="T70" s="244">
        <f t="shared" si="0"/>
        <v>0</v>
      </c>
    </row>
    <row r="71" spans="1:20" ht="15">
      <c r="A71" s="248" t="s">
        <v>102</v>
      </c>
      <c r="B71" s="243" t="s">
        <v>422</v>
      </c>
      <c r="C71" s="244"/>
      <c r="D71" s="244"/>
      <c r="E71" s="244"/>
      <c r="F71" s="244"/>
      <c r="G71" s="244"/>
      <c r="H71" s="244"/>
      <c r="I71" s="244"/>
      <c r="J71" s="244"/>
      <c r="K71" s="283"/>
      <c r="L71" s="244"/>
      <c r="M71" s="244"/>
      <c r="N71" s="244"/>
      <c r="O71" s="244"/>
      <c r="P71" s="244"/>
      <c r="Q71" s="244"/>
      <c r="R71" s="244"/>
      <c r="S71" s="244"/>
      <c r="T71" s="244">
        <f t="shared" si="0"/>
        <v>0</v>
      </c>
    </row>
    <row r="72" spans="1:20" ht="15">
      <c r="A72" s="248" t="s">
        <v>103</v>
      </c>
      <c r="B72" s="243" t="s">
        <v>422</v>
      </c>
      <c r="C72" s="244"/>
      <c r="D72" s="244"/>
      <c r="E72" s="244"/>
      <c r="F72" s="244"/>
      <c r="G72" s="244"/>
      <c r="H72" s="244"/>
      <c r="I72" s="244"/>
      <c r="J72" s="244"/>
      <c r="K72" s="283"/>
      <c r="L72" s="244"/>
      <c r="M72" s="244"/>
      <c r="N72" s="244"/>
      <c r="O72" s="244"/>
      <c r="P72" s="244"/>
      <c r="Q72" s="244"/>
      <c r="R72" s="244"/>
      <c r="S72" s="244"/>
      <c r="T72" s="244">
        <f aca="true" t="shared" si="4" ref="T72:T135">SUM(C72:S72)</f>
        <v>0</v>
      </c>
    </row>
    <row r="73" spans="1:20" ht="25.5">
      <c r="A73" s="246" t="s">
        <v>20</v>
      </c>
      <c r="B73" s="247" t="s">
        <v>422</v>
      </c>
      <c r="C73" s="244"/>
      <c r="D73" s="244"/>
      <c r="E73" s="244"/>
      <c r="F73" s="244"/>
      <c r="G73" s="244"/>
      <c r="H73" s="244"/>
      <c r="I73" s="244"/>
      <c r="J73" s="244"/>
      <c r="K73" s="283"/>
      <c r="L73" s="244"/>
      <c r="M73" s="244"/>
      <c r="N73" s="244"/>
      <c r="O73" s="244"/>
      <c r="P73" s="244"/>
      <c r="Q73" s="244"/>
      <c r="R73" s="244"/>
      <c r="S73" s="244"/>
      <c r="T73" s="244">
        <f t="shared" si="4"/>
        <v>0</v>
      </c>
    </row>
    <row r="74" spans="1:20" ht="15">
      <c r="A74" s="248" t="s">
        <v>99</v>
      </c>
      <c r="B74" s="243" t="s">
        <v>423</v>
      </c>
      <c r="C74" s="244"/>
      <c r="D74" s="244"/>
      <c r="E74" s="244"/>
      <c r="F74" s="244"/>
      <c r="G74" s="244"/>
      <c r="H74" s="244"/>
      <c r="I74" s="244"/>
      <c r="J74" s="244"/>
      <c r="K74" s="283"/>
      <c r="L74" s="244"/>
      <c r="M74" s="244"/>
      <c r="N74" s="244"/>
      <c r="O74" s="244"/>
      <c r="P74" s="244"/>
      <c r="Q74" s="244"/>
      <c r="R74" s="244"/>
      <c r="S74" s="244"/>
      <c r="T74" s="244">
        <f t="shared" si="4"/>
        <v>0</v>
      </c>
    </row>
    <row r="75" spans="1:20" ht="15">
      <c r="A75" s="248" t="s">
        <v>108</v>
      </c>
      <c r="B75" s="243" t="s">
        <v>423</v>
      </c>
      <c r="C75" s="244"/>
      <c r="D75" s="244"/>
      <c r="E75" s="244"/>
      <c r="F75" s="244"/>
      <c r="G75" s="244"/>
      <c r="H75" s="244"/>
      <c r="I75" s="244"/>
      <c r="J75" s="244"/>
      <c r="K75" s="283"/>
      <c r="L75" s="244"/>
      <c r="M75" s="244"/>
      <c r="N75" s="244"/>
      <c r="O75" s="244"/>
      <c r="P75" s="244"/>
      <c r="Q75" s="244"/>
      <c r="R75" s="244"/>
      <c r="S75" s="244"/>
      <c r="T75" s="244">
        <f t="shared" si="4"/>
        <v>0</v>
      </c>
    </row>
    <row r="76" spans="1:20" ht="15">
      <c r="A76" s="248" t="s">
        <v>109</v>
      </c>
      <c r="B76" s="243" t="s">
        <v>423</v>
      </c>
      <c r="C76" s="244"/>
      <c r="D76" s="244"/>
      <c r="E76" s="244"/>
      <c r="F76" s="244"/>
      <c r="G76" s="244"/>
      <c r="H76" s="244"/>
      <c r="I76" s="244"/>
      <c r="J76" s="244"/>
      <c r="K76" s="283"/>
      <c r="L76" s="244"/>
      <c r="M76" s="244"/>
      <c r="N76" s="244"/>
      <c r="O76" s="244"/>
      <c r="P76" s="244"/>
      <c r="Q76" s="244"/>
      <c r="R76" s="244"/>
      <c r="S76" s="244"/>
      <c r="T76" s="244">
        <f t="shared" si="4"/>
        <v>0</v>
      </c>
    </row>
    <row r="77" spans="1:20" ht="15">
      <c r="A77" s="248" t="s">
        <v>107</v>
      </c>
      <c r="B77" s="243" t="s">
        <v>423</v>
      </c>
      <c r="C77" s="244"/>
      <c r="D77" s="244"/>
      <c r="E77" s="244"/>
      <c r="F77" s="244"/>
      <c r="G77" s="244"/>
      <c r="H77" s="244"/>
      <c r="I77" s="244"/>
      <c r="J77" s="244"/>
      <c r="K77" s="283"/>
      <c r="L77" s="244"/>
      <c r="M77" s="244"/>
      <c r="N77" s="244"/>
      <c r="O77" s="244"/>
      <c r="P77" s="244"/>
      <c r="Q77" s="244"/>
      <c r="R77" s="244"/>
      <c r="S77" s="244"/>
      <c r="T77" s="244">
        <f t="shared" si="4"/>
        <v>0</v>
      </c>
    </row>
    <row r="78" spans="1:20" ht="15">
      <c r="A78" s="248" t="s">
        <v>106</v>
      </c>
      <c r="B78" s="243" t="s">
        <v>423</v>
      </c>
      <c r="C78" s="244"/>
      <c r="D78" s="244"/>
      <c r="E78" s="244"/>
      <c r="F78" s="244"/>
      <c r="G78" s="244"/>
      <c r="H78" s="244"/>
      <c r="I78" s="244"/>
      <c r="J78" s="244"/>
      <c r="K78" s="283"/>
      <c r="L78" s="244"/>
      <c r="M78" s="244"/>
      <c r="N78" s="244"/>
      <c r="O78" s="244"/>
      <c r="P78" s="244"/>
      <c r="Q78" s="244"/>
      <c r="R78" s="244"/>
      <c r="S78" s="244"/>
      <c r="T78" s="244">
        <f t="shared" si="4"/>
        <v>0</v>
      </c>
    </row>
    <row r="79" spans="1:20" ht="15">
      <c r="A79" s="248" t="s">
        <v>105</v>
      </c>
      <c r="B79" s="243" t="s">
        <v>423</v>
      </c>
      <c r="C79" s="244"/>
      <c r="D79" s="244"/>
      <c r="E79" s="244"/>
      <c r="F79" s="244"/>
      <c r="G79" s="244"/>
      <c r="H79" s="244"/>
      <c r="I79" s="244"/>
      <c r="J79" s="244"/>
      <c r="K79" s="283"/>
      <c r="L79" s="244"/>
      <c r="M79" s="244"/>
      <c r="N79" s="244"/>
      <c r="O79" s="244"/>
      <c r="P79" s="244"/>
      <c r="Q79" s="244"/>
      <c r="R79" s="244"/>
      <c r="S79" s="244"/>
      <c r="T79" s="244">
        <f t="shared" si="4"/>
        <v>0</v>
      </c>
    </row>
    <row r="80" spans="1:20" ht="15">
      <c r="A80" s="248" t="s">
        <v>100</v>
      </c>
      <c r="B80" s="243" t="s">
        <v>423</v>
      </c>
      <c r="C80" s="244"/>
      <c r="D80" s="244"/>
      <c r="E80" s="244"/>
      <c r="F80" s="244"/>
      <c r="G80" s="244"/>
      <c r="H80" s="244"/>
      <c r="I80" s="244"/>
      <c r="J80" s="244"/>
      <c r="K80" s="283"/>
      <c r="L80" s="244"/>
      <c r="M80" s="244"/>
      <c r="N80" s="244"/>
      <c r="O80" s="244"/>
      <c r="P80" s="244"/>
      <c r="Q80" s="244"/>
      <c r="R80" s="244"/>
      <c r="S80" s="244"/>
      <c r="T80" s="244">
        <f t="shared" si="4"/>
        <v>0</v>
      </c>
    </row>
    <row r="81" spans="1:20" ht="15">
      <c r="A81" s="248" t="s">
        <v>101</v>
      </c>
      <c r="B81" s="243" t="s">
        <v>423</v>
      </c>
      <c r="C81" s="244"/>
      <c r="D81" s="244"/>
      <c r="E81" s="244"/>
      <c r="F81" s="244"/>
      <c r="G81" s="244"/>
      <c r="H81" s="244"/>
      <c r="I81" s="244"/>
      <c r="J81" s="244"/>
      <c r="K81" s="283"/>
      <c r="L81" s="244"/>
      <c r="M81" s="244"/>
      <c r="N81" s="244"/>
      <c r="O81" s="244"/>
      <c r="P81" s="244"/>
      <c r="Q81" s="244"/>
      <c r="R81" s="244"/>
      <c r="S81" s="244"/>
      <c r="T81" s="244">
        <f t="shared" si="4"/>
        <v>0</v>
      </c>
    </row>
    <row r="82" spans="1:20" ht="15">
      <c r="A82" s="248" t="s">
        <v>102</v>
      </c>
      <c r="B82" s="243" t="s">
        <v>423</v>
      </c>
      <c r="C82" s="244"/>
      <c r="D82" s="244"/>
      <c r="E82" s="244"/>
      <c r="F82" s="244"/>
      <c r="G82" s="244"/>
      <c r="H82" s="244"/>
      <c r="I82" s="244"/>
      <c r="J82" s="244"/>
      <c r="K82" s="283"/>
      <c r="L82" s="244"/>
      <c r="M82" s="244"/>
      <c r="N82" s="244"/>
      <c r="O82" s="244"/>
      <c r="P82" s="244"/>
      <c r="Q82" s="244"/>
      <c r="R82" s="244"/>
      <c r="S82" s="244"/>
      <c r="T82" s="244">
        <f t="shared" si="4"/>
        <v>0</v>
      </c>
    </row>
    <row r="83" spans="1:20" ht="15">
      <c r="A83" s="248" t="s">
        <v>103</v>
      </c>
      <c r="B83" s="243" t="s">
        <v>423</v>
      </c>
      <c r="C83" s="244"/>
      <c r="D83" s="244"/>
      <c r="E83" s="244"/>
      <c r="F83" s="244"/>
      <c r="G83" s="244"/>
      <c r="H83" s="244"/>
      <c r="I83" s="244"/>
      <c r="J83" s="244"/>
      <c r="K83" s="283"/>
      <c r="L83" s="244"/>
      <c r="M83" s="244"/>
      <c r="N83" s="244"/>
      <c r="O83" s="244"/>
      <c r="P83" s="244"/>
      <c r="Q83" s="244"/>
      <c r="R83" s="244"/>
      <c r="S83" s="244"/>
      <c r="T83" s="244">
        <f t="shared" si="4"/>
        <v>0</v>
      </c>
    </row>
    <row r="84" spans="1:20" ht="15">
      <c r="A84" s="246" t="s">
        <v>623</v>
      </c>
      <c r="B84" s="247" t="s">
        <v>423</v>
      </c>
      <c r="C84" s="244">
        <f>SUM(C74:C83)</f>
        <v>0</v>
      </c>
      <c r="D84" s="244"/>
      <c r="E84" s="244"/>
      <c r="F84" s="244"/>
      <c r="G84" s="244"/>
      <c r="H84" s="244"/>
      <c r="I84" s="244"/>
      <c r="J84" s="244"/>
      <c r="K84" s="283"/>
      <c r="L84" s="244"/>
      <c r="M84" s="244"/>
      <c r="N84" s="244"/>
      <c r="O84" s="244"/>
      <c r="P84" s="244"/>
      <c r="Q84" s="244"/>
      <c r="R84" s="244"/>
      <c r="S84" s="244"/>
      <c r="T84" s="244">
        <f t="shared" si="4"/>
        <v>0</v>
      </c>
    </row>
    <row r="85" spans="1:20" ht="15">
      <c r="A85" s="249" t="s">
        <v>2</v>
      </c>
      <c r="B85" s="250" t="s">
        <v>424</v>
      </c>
      <c r="C85" s="244">
        <f>SUM(C50+C51+C62+C73+C84)</f>
        <v>0</v>
      </c>
      <c r="D85" s="244">
        <f aca="true" t="shared" si="5" ref="D85:K85">SUM(D50+D51+D62+D73+D84)</f>
        <v>0</v>
      </c>
      <c r="E85" s="244">
        <f t="shared" si="5"/>
        <v>0</v>
      </c>
      <c r="F85" s="244">
        <f t="shared" si="5"/>
        <v>22763163</v>
      </c>
      <c r="G85" s="244">
        <f t="shared" si="5"/>
        <v>0</v>
      </c>
      <c r="H85" s="244">
        <f t="shared" si="5"/>
        <v>0</v>
      </c>
      <c r="I85" s="244">
        <f t="shared" si="5"/>
        <v>0</v>
      </c>
      <c r="J85" s="244">
        <f t="shared" si="5"/>
        <v>0</v>
      </c>
      <c r="K85" s="283">
        <f t="shared" si="5"/>
        <v>0</v>
      </c>
      <c r="L85" s="244"/>
      <c r="M85" s="244"/>
      <c r="N85" s="244"/>
      <c r="O85" s="244"/>
      <c r="P85" s="244"/>
      <c r="Q85" s="244"/>
      <c r="R85" s="244"/>
      <c r="S85" s="244"/>
      <c r="T85" s="244">
        <f t="shared" si="4"/>
        <v>22763163</v>
      </c>
    </row>
    <row r="86" spans="1:20" ht="15">
      <c r="A86" s="242" t="s">
        <v>667</v>
      </c>
      <c r="B86" s="243" t="s">
        <v>425</v>
      </c>
      <c r="C86" s="244"/>
      <c r="D86" s="244"/>
      <c r="E86" s="244"/>
      <c r="F86" s="244"/>
      <c r="G86" s="244"/>
      <c r="H86" s="244"/>
      <c r="I86" s="244"/>
      <c r="J86" s="244"/>
      <c r="K86" s="283"/>
      <c r="L86" s="244"/>
      <c r="M86" s="244"/>
      <c r="N86" s="244"/>
      <c r="O86" s="244"/>
      <c r="P86" s="244"/>
      <c r="Q86" s="244"/>
      <c r="R86" s="244"/>
      <c r="S86" s="244"/>
      <c r="T86" s="244">
        <f t="shared" si="4"/>
        <v>0</v>
      </c>
    </row>
    <row r="87" spans="1:20" ht="15">
      <c r="A87" s="251" t="s">
        <v>668</v>
      </c>
      <c r="B87" s="252" t="s">
        <v>425</v>
      </c>
      <c r="C87" s="244"/>
      <c r="D87" s="244"/>
      <c r="E87" s="244"/>
      <c r="F87" s="244"/>
      <c r="G87" s="244"/>
      <c r="H87" s="244"/>
      <c r="I87" s="244"/>
      <c r="J87" s="244"/>
      <c r="K87" s="283"/>
      <c r="L87" s="244"/>
      <c r="M87" s="244"/>
      <c r="N87" s="244"/>
      <c r="O87" s="244"/>
      <c r="P87" s="244"/>
      <c r="Q87" s="244"/>
      <c r="R87" s="244"/>
      <c r="S87" s="244"/>
      <c r="T87" s="244">
        <f t="shared" si="4"/>
        <v>0</v>
      </c>
    </row>
    <row r="88" spans="1:20" ht="15">
      <c r="A88" s="251" t="s">
        <v>669</v>
      </c>
      <c r="B88" s="252" t="s">
        <v>425</v>
      </c>
      <c r="C88" s="244"/>
      <c r="D88" s="244"/>
      <c r="E88" s="244"/>
      <c r="F88" s="244"/>
      <c r="G88" s="244"/>
      <c r="H88" s="244"/>
      <c r="I88" s="244"/>
      <c r="J88" s="244"/>
      <c r="K88" s="283"/>
      <c r="L88" s="244"/>
      <c r="M88" s="244"/>
      <c r="N88" s="244"/>
      <c r="O88" s="244"/>
      <c r="P88" s="244"/>
      <c r="Q88" s="244"/>
      <c r="R88" s="244"/>
      <c r="S88" s="244"/>
      <c r="T88" s="244">
        <f t="shared" si="4"/>
        <v>0</v>
      </c>
    </row>
    <row r="89" spans="1:20" ht="15">
      <c r="A89" s="251" t="s">
        <v>670</v>
      </c>
      <c r="B89" s="252" t="s">
        <v>425</v>
      </c>
      <c r="C89" s="244"/>
      <c r="D89" s="244"/>
      <c r="E89" s="244"/>
      <c r="F89" s="244"/>
      <c r="G89" s="244"/>
      <c r="H89" s="244"/>
      <c r="I89" s="244"/>
      <c r="J89" s="244"/>
      <c r="K89" s="283"/>
      <c r="L89" s="244"/>
      <c r="M89" s="244"/>
      <c r="N89" s="244"/>
      <c r="O89" s="244"/>
      <c r="P89" s="244"/>
      <c r="Q89" s="244"/>
      <c r="R89" s="244"/>
      <c r="S89" s="244"/>
      <c r="T89" s="244">
        <f t="shared" si="4"/>
        <v>0</v>
      </c>
    </row>
    <row r="90" spans="1:20" ht="15">
      <c r="A90" s="242" t="s">
        <v>625</v>
      </c>
      <c r="B90" s="243" t="s">
        <v>426</v>
      </c>
      <c r="C90" s="244"/>
      <c r="D90" s="244"/>
      <c r="E90" s="244"/>
      <c r="F90" s="244"/>
      <c r="G90" s="244"/>
      <c r="H90" s="244"/>
      <c r="I90" s="244"/>
      <c r="J90" s="244"/>
      <c r="K90" s="283"/>
      <c r="L90" s="244"/>
      <c r="M90" s="244"/>
      <c r="N90" s="244"/>
      <c r="O90" s="244"/>
      <c r="P90" s="244"/>
      <c r="Q90" s="244"/>
      <c r="R90" s="244"/>
      <c r="S90" s="244"/>
      <c r="T90" s="244">
        <f t="shared" si="4"/>
        <v>0</v>
      </c>
    </row>
    <row r="91" spans="1:20" ht="15">
      <c r="A91" s="246" t="s">
        <v>3</v>
      </c>
      <c r="B91" s="247" t="s">
        <v>427</v>
      </c>
      <c r="C91" s="244"/>
      <c r="D91" s="244"/>
      <c r="E91" s="244"/>
      <c r="F91" s="244"/>
      <c r="G91" s="244"/>
      <c r="H91" s="244"/>
      <c r="I91" s="244"/>
      <c r="J91" s="244"/>
      <c r="K91" s="283"/>
      <c r="L91" s="244"/>
      <c r="M91" s="244"/>
      <c r="N91" s="244"/>
      <c r="O91" s="244"/>
      <c r="P91" s="244"/>
      <c r="Q91" s="244"/>
      <c r="R91" s="244"/>
      <c r="S91" s="244"/>
      <c r="T91" s="244">
        <f t="shared" si="4"/>
        <v>0</v>
      </c>
    </row>
    <row r="92" spans="1:20" ht="15">
      <c r="A92" s="246" t="s">
        <v>626</v>
      </c>
      <c r="B92" s="247" t="s">
        <v>428</v>
      </c>
      <c r="C92" s="244"/>
      <c r="D92" s="244"/>
      <c r="E92" s="244"/>
      <c r="F92" s="244"/>
      <c r="G92" s="244"/>
      <c r="H92" s="244"/>
      <c r="I92" s="244"/>
      <c r="J92" s="244"/>
      <c r="K92" s="283"/>
      <c r="L92" s="244"/>
      <c r="M92" s="244"/>
      <c r="N92" s="244"/>
      <c r="O92" s="244"/>
      <c r="P92" s="244"/>
      <c r="Q92" s="244"/>
      <c r="R92" s="244"/>
      <c r="S92" s="244"/>
      <c r="T92" s="244">
        <f t="shared" si="4"/>
        <v>0</v>
      </c>
    </row>
    <row r="93" spans="1:20" ht="15">
      <c r="A93" s="253" t="s">
        <v>671</v>
      </c>
      <c r="B93" s="254" t="s">
        <v>429</v>
      </c>
      <c r="C93" s="244"/>
      <c r="D93" s="244"/>
      <c r="E93" s="244"/>
      <c r="F93" s="244"/>
      <c r="G93" s="244"/>
      <c r="H93" s="244"/>
      <c r="I93" s="244"/>
      <c r="J93" s="244"/>
      <c r="K93" s="283"/>
      <c r="L93" s="244"/>
      <c r="M93" s="244"/>
      <c r="N93" s="244"/>
      <c r="O93" s="244"/>
      <c r="P93" s="244"/>
      <c r="Q93" s="244"/>
      <c r="R93" s="244"/>
      <c r="S93" s="244"/>
      <c r="T93" s="244">
        <f t="shared" si="4"/>
        <v>0</v>
      </c>
    </row>
    <row r="94" spans="1:20" ht="15">
      <c r="A94" s="242" t="s">
        <v>21</v>
      </c>
      <c r="B94" s="242" t="s">
        <v>430</v>
      </c>
      <c r="C94" s="244"/>
      <c r="D94" s="244"/>
      <c r="E94" s="244"/>
      <c r="F94" s="244"/>
      <c r="G94" s="244"/>
      <c r="H94" s="244"/>
      <c r="I94" s="244"/>
      <c r="J94" s="244"/>
      <c r="K94" s="283"/>
      <c r="L94" s="244"/>
      <c r="M94" s="244"/>
      <c r="N94" s="244"/>
      <c r="O94" s="244"/>
      <c r="P94" s="244"/>
      <c r="Q94" s="244"/>
      <c r="R94" s="244"/>
      <c r="S94" s="244">
        <v>38473639</v>
      </c>
      <c r="T94" s="244">
        <f t="shared" si="4"/>
        <v>38473639</v>
      </c>
    </row>
    <row r="95" spans="1:20" ht="15">
      <c r="A95" s="242" t="s">
        <v>22</v>
      </c>
      <c r="B95" s="242" t="s">
        <v>430</v>
      </c>
      <c r="C95" s="244"/>
      <c r="D95" s="244"/>
      <c r="E95" s="244"/>
      <c r="F95" s="244"/>
      <c r="G95" s="244"/>
      <c r="H95" s="244"/>
      <c r="I95" s="244"/>
      <c r="J95" s="244"/>
      <c r="K95" s="283"/>
      <c r="L95" s="244"/>
      <c r="M95" s="244"/>
      <c r="N95" s="244"/>
      <c r="O95" s="244"/>
      <c r="P95" s="244"/>
      <c r="Q95" s="244"/>
      <c r="R95" s="244"/>
      <c r="S95" s="244"/>
      <c r="T95" s="244">
        <f t="shared" si="4"/>
        <v>0</v>
      </c>
    </row>
    <row r="96" spans="1:20" ht="15">
      <c r="A96" s="242" t="s">
        <v>23</v>
      </c>
      <c r="B96" s="242" t="s">
        <v>430</v>
      </c>
      <c r="C96" s="244"/>
      <c r="D96" s="244"/>
      <c r="E96" s="244"/>
      <c r="F96" s="244"/>
      <c r="G96" s="244"/>
      <c r="H96" s="244"/>
      <c r="I96" s="244"/>
      <c r="J96" s="244"/>
      <c r="K96" s="283"/>
      <c r="L96" s="244"/>
      <c r="M96" s="244"/>
      <c r="N96" s="244"/>
      <c r="O96" s="244"/>
      <c r="P96" s="244"/>
      <c r="Q96" s="244"/>
      <c r="R96" s="244"/>
      <c r="S96" s="244"/>
      <c r="T96" s="244">
        <f t="shared" si="4"/>
        <v>0</v>
      </c>
    </row>
    <row r="97" spans="1:20" ht="15">
      <c r="A97" s="242" t="s">
        <v>24</v>
      </c>
      <c r="B97" s="242" t="s">
        <v>430</v>
      </c>
      <c r="C97" s="244"/>
      <c r="D97" s="244"/>
      <c r="E97" s="244"/>
      <c r="F97" s="244"/>
      <c r="G97" s="244"/>
      <c r="H97" s="244"/>
      <c r="I97" s="244"/>
      <c r="J97" s="244"/>
      <c r="K97" s="283"/>
      <c r="L97" s="244"/>
      <c r="M97" s="244"/>
      <c r="N97" s="244"/>
      <c r="O97" s="244"/>
      <c r="P97" s="244"/>
      <c r="Q97" s="244"/>
      <c r="R97" s="244"/>
      <c r="S97" s="244">
        <v>458927</v>
      </c>
      <c r="T97" s="244">
        <f t="shared" si="4"/>
        <v>458927</v>
      </c>
    </row>
    <row r="98" spans="1:20" ht="15">
      <c r="A98" s="242" t="s">
        <v>672</v>
      </c>
      <c r="B98" s="242" t="s">
        <v>430</v>
      </c>
      <c r="C98" s="244"/>
      <c r="D98" s="244"/>
      <c r="E98" s="244"/>
      <c r="F98" s="244"/>
      <c r="G98" s="244"/>
      <c r="H98" s="244"/>
      <c r="I98" s="244"/>
      <c r="J98" s="244"/>
      <c r="K98" s="283"/>
      <c r="L98" s="244"/>
      <c r="M98" s="244"/>
      <c r="N98" s="244"/>
      <c r="O98" s="244"/>
      <c r="P98" s="244"/>
      <c r="Q98" s="244"/>
      <c r="R98" s="244"/>
      <c r="S98" s="244"/>
      <c r="T98" s="244">
        <f t="shared" si="4"/>
        <v>0</v>
      </c>
    </row>
    <row r="99" spans="1:20" ht="15">
      <c r="A99" s="242" t="s">
        <v>673</v>
      </c>
      <c r="B99" s="242" t="s">
        <v>430</v>
      </c>
      <c r="C99" s="244"/>
      <c r="D99" s="244"/>
      <c r="E99" s="244"/>
      <c r="F99" s="244"/>
      <c r="G99" s="244"/>
      <c r="H99" s="244"/>
      <c r="I99" s="244"/>
      <c r="J99" s="244"/>
      <c r="K99" s="283"/>
      <c r="L99" s="244"/>
      <c r="M99" s="244"/>
      <c r="N99" s="244"/>
      <c r="O99" s="244"/>
      <c r="P99" s="244"/>
      <c r="Q99" s="244"/>
      <c r="R99" s="244"/>
      <c r="S99" s="244"/>
      <c r="T99" s="244">
        <f t="shared" si="4"/>
        <v>0</v>
      </c>
    </row>
    <row r="100" spans="1:20" ht="15">
      <c r="A100" s="242" t="s">
        <v>674</v>
      </c>
      <c r="B100" s="242" t="s">
        <v>430</v>
      </c>
      <c r="C100" s="244"/>
      <c r="D100" s="244"/>
      <c r="E100" s="244"/>
      <c r="F100" s="244"/>
      <c r="G100" s="244"/>
      <c r="H100" s="244"/>
      <c r="I100" s="244"/>
      <c r="J100" s="244"/>
      <c r="K100" s="283"/>
      <c r="L100" s="244"/>
      <c r="M100" s="244"/>
      <c r="N100" s="244"/>
      <c r="O100" s="244"/>
      <c r="P100" s="244"/>
      <c r="Q100" s="244"/>
      <c r="R100" s="244"/>
      <c r="S100" s="244"/>
      <c r="T100" s="244">
        <f t="shared" si="4"/>
        <v>0</v>
      </c>
    </row>
    <row r="101" spans="1:20" ht="15">
      <c r="A101" s="242" t="s">
        <v>675</v>
      </c>
      <c r="B101" s="242" t="s">
        <v>430</v>
      </c>
      <c r="C101" s="244"/>
      <c r="D101" s="244"/>
      <c r="E101" s="244"/>
      <c r="F101" s="244"/>
      <c r="G101" s="244"/>
      <c r="H101" s="244"/>
      <c r="I101" s="244"/>
      <c r="J101" s="244"/>
      <c r="K101" s="283"/>
      <c r="L101" s="244"/>
      <c r="M101" s="244"/>
      <c r="N101" s="244"/>
      <c r="O101" s="244"/>
      <c r="P101" s="244"/>
      <c r="Q101" s="244"/>
      <c r="R101" s="244"/>
      <c r="S101" s="244"/>
      <c r="T101" s="244">
        <f t="shared" si="4"/>
        <v>0</v>
      </c>
    </row>
    <row r="102" spans="1:20" ht="15">
      <c r="A102" s="246" t="s">
        <v>628</v>
      </c>
      <c r="B102" s="247" t="s">
        <v>430</v>
      </c>
      <c r="C102" s="244"/>
      <c r="D102" s="244"/>
      <c r="E102" s="244"/>
      <c r="F102" s="244"/>
      <c r="G102" s="244"/>
      <c r="H102" s="244"/>
      <c r="I102" s="244"/>
      <c r="J102" s="244"/>
      <c r="K102" s="283"/>
      <c r="L102" s="244"/>
      <c r="M102" s="244"/>
      <c r="N102" s="244"/>
      <c r="O102" s="244"/>
      <c r="P102" s="244"/>
      <c r="Q102" s="244"/>
      <c r="R102" s="244"/>
      <c r="S102" s="244">
        <f>SUM(S94:S101)</f>
        <v>38932566</v>
      </c>
      <c r="T102" s="244">
        <f t="shared" si="4"/>
        <v>38932566</v>
      </c>
    </row>
    <row r="103" spans="1:20" ht="15">
      <c r="A103" s="242" t="s">
        <v>629</v>
      </c>
      <c r="B103" s="243" t="s">
        <v>432</v>
      </c>
      <c r="C103" s="244"/>
      <c r="D103" s="244"/>
      <c r="E103" s="244"/>
      <c r="F103" s="244"/>
      <c r="G103" s="244"/>
      <c r="H103" s="244"/>
      <c r="I103" s="244"/>
      <c r="J103" s="244"/>
      <c r="K103" s="283"/>
      <c r="L103" s="244"/>
      <c r="M103" s="244"/>
      <c r="N103" s="244"/>
      <c r="O103" s="244"/>
      <c r="P103" s="244"/>
      <c r="Q103" s="244"/>
      <c r="R103" s="244"/>
      <c r="S103" s="244">
        <f>SUM(S104:S105)</f>
        <v>7822675</v>
      </c>
      <c r="T103" s="244">
        <f t="shared" si="4"/>
        <v>7822675</v>
      </c>
    </row>
    <row r="104" spans="1:20" ht="15">
      <c r="A104" s="255" t="s">
        <v>433</v>
      </c>
      <c r="B104" s="255" t="s">
        <v>432</v>
      </c>
      <c r="C104" s="244"/>
      <c r="D104" s="244"/>
      <c r="E104" s="244"/>
      <c r="F104" s="244"/>
      <c r="G104" s="244"/>
      <c r="H104" s="244"/>
      <c r="I104" s="244"/>
      <c r="J104" s="244"/>
      <c r="K104" s="283"/>
      <c r="L104" s="244"/>
      <c r="M104" s="244"/>
      <c r="N104" s="244"/>
      <c r="O104" s="244"/>
      <c r="P104" s="244"/>
      <c r="Q104" s="244"/>
      <c r="R104" s="244"/>
      <c r="S104" s="244">
        <v>7822675</v>
      </c>
      <c r="T104" s="244">
        <f t="shared" si="4"/>
        <v>7822675</v>
      </c>
    </row>
    <row r="105" spans="1:20" ht="15">
      <c r="A105" s="255" t="s">
        <v>434</v>
      </c>
      <c r="B105" s="255" t="s">
        <v>432</v>
      </c>
      <c r="C105" s="244"/>
      <c r="D105" s="244"/>
      <c r="E105" s="244"/>
      <c r="F105" s="244"/>
      <c r="G105" s="244"/>
      <c r="H105" s="244"/>
      <c r="I105" s="244"/>
      <c r="J105" s="244"/>
      <c r="K105" s="283"/>
      <c r="L105" s="244"/>
      <c r="M105" s="244"/>
      <c r="N105" s="244"/>
      <c r="O105" s="244"/>
      <c r="P105" s="244"/>
      <c r="Q105" s="244"/>
      <c r="R105" s="244"/>
      <c r="S105" s="244"/>
      <c r="T105" s="244">
        <f t="shared" si="4"/>
        <v>0</v>
      </c>
    </row>
    <row r="106" spans="1:20" ht="15">
      <c r="A106" s="242" t="s">
        <v>630</v>
      </c>
      <c r="B106" s="243" t="s">
        <v>435</v>
      </c>
      <c r="C106" s="244"/>
      <c r="D106" s="244"/>
      <c r="E106" s="244"/>
      <c r="F106" s="244"/>
      <c r="G106" s="244"/>
      <c r="H106" s="244"/>
      <c r="I106" s="244"/>
      <c r="J106" s="244"/>
      <c r="K106" s="283"/>
      <c r="L106" s="244"/>
      <c r="M106" s="244"/>
      <c r="N106" s="244"/>
      <c r="O106" s="244"/>
      <c r="P106" s="244"/>
      <c r="Q106" s="244"/>
      <c r="R106" s="244"/>
      <c r="S106" s="244"/>
      <c r="T106" s="244">
        <f t="shared" si="4"/>
        <v>0</v>
      </c>
    </row>
    <row r="107" spans="1:20" ht="15">
      <c r="A107" s="242" t="s">
        <v>436</v>
      </c>
      <c r="B107" s="243" t="s">
        <v>437</v>
      </c>
      <c r="C107" s="244"/>
      <c r="D107" s="244"/>
      <c r="E107" s="244"/>
      <c r="F107" s="244"/>
      <c r="G107" s="244"/>
      <c r="H107" s="244"/>
      <c r="I107" s="244"/>
      <c r="J107" s="244"/>
      <c r="K107" s="283"/>
      <c r="L107" s="244"/>
      <c r="M107" s="244"/>
      <c r="N107" s="244"/>
      <c r="O107" s="244"/>
      <c r="P107" s="244"/>
      <c r="Q107" s="244"/>
      <c r="R107" s="244"/>
      <c r="S107" s="244"/>
      <c r="T107" s="244">
        <f t="shared" si="4"/>
        <v>0</v>
      </c>
    </row>
    <row r="108" spans="1:20" ht="15">
      <c r="A108" s="242" t="s">
        <v>631</v>
      </c>
      <c r="B108" s="243" t="s">
        <v>438</v>
      </c>
      <c r="C108" s="244"/>
      <c r="D108" s="244"/>
      <c r="E108" s="244"/>
      <c r="F108" s="244"/>
      <c r="G108" s="244"/>
      <c r="H108" s="244"/>
      <c r="I108" s="244"/>
      <c r="J108" s="244"/>
      <c r="K108" s="283"/>
      <c r="L108" s="244"/>
      <c r="M108" s="244"/>
      <c r="N108" s="244"/>
      <c r="O108" s="244"/>
      <c r="P108" s="244"/>
      <c r="Q108" s="244"/>
      <c r="R108" s="244"/>
      <c r="S108" s="244">
        <v>2492862</v>
      </c>
      <c r="T108" s="244">
        <f t="shared" si="4"/>
        <v>2492862</v>
      </c>
    </row>
    <row r="109" spans="1:20" ht="15">
      <c r="A109" s="255" t="s">
        <v>439</v>
      </c>
      <c r="B109" s="255" t="s">
        <v>438</v>
      </c>
      <c r="C109" s="244"/>
      <c r="D109" s="244"/>
      <c r="E109" s="244"/>
      <c r="F109" s="244"/>
      <c r="G109" s="244"/>
      <c r="H109" s="244"/>
      <c r="I109" s="244"/>
      <c r="J109" s="244"/>
      <c r="K109" s="283"/>
      <c r="L109" s="244"/>
      <c r="M109" s="244"/>
      <c r="N109" s="244"/>
      <c r="O109" s="244"/>
      <c r="P109" s="244"/>
      <c r="Q109" s="244"/>
      <c r="R109" s="244"/>
      <c r="S109" s="244"/>
      <c r="T109" s="244">
        <f t="shared" si="4"/>
        <v>0</v>
      </c>
    </row>
    <row r="110" spans="1:20" ht="15">
      <c r="A110" s="255" t="s">
        <v>440</v>
      </c>
      <c r="B110" s="255" t="s">
        <v>438</v>
      </c>
      <c r="C110" s="244"/>
      <c r="D110" s="244"/>
      <c r="E110" s="244"/>
      <c r="F110" s="244"/>
      <c r="G110" s="244"/>
      <c r="H110" s="244"/>
      <c r="I110" s="244"/>
      <c r="J110" s="244"/>
      <c r="K110" s="283"/>
      <c r="L110" s="244"/>
      <c r="M110" s="244"/>
      <c r="N110" s="244"/>
      <c r="O110" s="244"/>
      <c r="P110" s="244"/>
      <c r="Q110" s="244"/>
      <c r="R110" s="244"/>
      <c r="S110" s="244">
        <v>2492862</v>
      </c>
      <c r="T110" s="244">
        <f t="shared" si="4"/>
        <v>2492862</v>
      </c>
    </row>
    <row r="111" spans="1:20" ht="15">
      <c r="A111" s="255" t="s">
        <v>441</v>
      </c>
      <c r="B111" s="255" t="s">
        <v>438</v>
      </c>
      <c r="C111" s="244"/>
      <c r="D111" s="244"/>
      <c r="E111" s="244"/>
      <c r="F111" s="244"/>
      <c r="G111" s="244"/>
      <c r="H111" s="244"/>
      <c r="I111" s="244"/>
      <c r="J111" s="244"/>
      <c r="K111" s="283"/>
      <c r="L111" s="244"/>
      <c r="M111" s="244"/>
      <c r="N111" s="244"/>
      <c r="O111" s="244"/>
      <c r="P111" s="244"/>
      <c r="Q111" s="244"/>
      <c r="R111" s="244"/>
      <c r="S111" s="244"/>
      <c r="T111" s="244">
        <f t="shared" si="4"/>
        <v>0</v>
      </c>
    </row>
    <row r="112" spans="1:20" ht="15">
      <c r="A112" s="255" t="s">
        <v>442</v>
      </c>
      <c r="B112" s="255" t="s">
        <v>438</v>
      </c>
      <c r="C112" s="244"/>
      <c r="D112" s="244"/>
      <c r="E112" s="244"/>
      <c r="F112" s="244"/>
      <c r="G112" s="244"/>
      <c r="H112" s="244"/>
      <c r="I112" s="244"/>
      <c r="J112" s="244"/>
      <c r="K112" s="283"/>
      <c r="L112" s="244"/>
      <c r="M112" s="244"/>
      <c r="N112" s="244"/>
      <c r="O112" s="244"/>
      <c r="P112" s="244"/>
      <c r="Q112" s="244"/>
      <c r="R112" s="244"/>
      <c r="S112" s="244"/>
      <c r="T112" s="244">
        <f t="shared" si="4"/>
        <v>0</v>
      </c>
    </row>
    <row r="113" spans="1:20" ht="15">
      <c r="A113" s="242" t="s">
        <v>25</v>
      </c>
      <c r="B113" s="243" t="s">
        <v>443</v>
      </c>
      <c r="C113" s="244"/>
      <c r="D113" s="244"/>
      <c r="E113" s="244"/>
      <c r="F113" s="244"/>
      <c r="G113" s="244"/>
      <c r="H113" s="244"/>
      <c r="I113" s="244"/>
      <c r="J113" s="244"/>
      <c r="K113" s="283"/>
      <c r="L113" s="244"/>
      <c r="M113" s="244"/>
      <c r="N113" s="244"/>
      <c r="O113" s="244"/>
      <c r="P113" s="244"/>
      <c r="Q113" s="244"/>
      <c r="R113" s="244"/>
      <c r="S113" s="244">
        <f>SUM(S114:S128)</f>
        <v>2410904</v>
      </c>
      <c r="T113" s="244">
        <f t="shared" si="4"/>
        <v>2410904</v>
      </c>
    </row>
    <row r="114" spans="1:20" ht="15">
      <c r="A114" s="255" t="s">
        <v>676</v>
      </c>
      <c r="B114" s="255" t="s">
        <v>443</v>
      </c>
      <c r="C114" s="244"/>
      <c r="D114" s="244"/>
      <c r="E114" s="244"/>
      <c r="F114" s="244"/>
      <c r="G114" s="244"/>
      <c r="H114" s="244"/>
      <c r="I114" s="244"/>
      <c r="J114" s="244"/>
      <c r="K114" s="283"/>
      <c r="L114" s="244"/>
      <c r="M114" s="244"/>
      <c r="N114" s="244"/>
      <c r="O114" s="244"/>
      <c r="P114" s="244"/>
      <c r="Q114" s="244"/>
      <c r="R114" s="244"/>
      <c r="S114" s="244"/>
      <c r="T114" s="244">
        <f t="shared" si="4"/>
        <v>0</v>
      </c>
    </row>
    <row r="115" spans="1:20" ht="15">
      <c r="A115" s="255" t="s">
        <v>677</v>
      </c>
      <c r="B115" s="255" t="s">
        <v>443</v>
      </c>
      <c r="C115" s="244"/>
      <c r="D115" s="244"/>
      <c r="E115" s="244"/>
      <c r="F115" s="244"/>
      <c r="G115" s="244"/>
      <c r="H115" s="244"/>
      <c r="I115" s="244"/>
      <c r="J115" s="244"/>
      <c r="K115" s="283"/>
      <c r="L115" s="244"/>
      <c r="M115" s="244"/>
      <c r="N115" s="244"/>
      <c r="O115" s="244"/>
      <c r="P115" s="244"/>
      <c r="Q115" s="244"/>
      <c r="R115" s="244"/>
      <c r="S115" s="244"/>
      <c r="T115" s="244">
        <f t="shared" si="4"/>
        <v>0</v>
      </c>
    </row>
    <row r="116" spans="1:20" ht="15">
      <c r="A116" s="255" t="s">
        <v>678</v>
      </c>
      <c r="B116" s="255" t="s">
        <v>443</v>
      </c>
      <c r="C116" s="244"/>
      <c r="D116" s="244"/>
      <c r="E116" s="244"/>
      <c r="F116" s="244"/>
      <c r="G116" s="244"/>
      <c r="H116" s="244"/>
      <c r="I116" s="244"/>
      <c r="J116" s="244"/>
      <c r="K116" s="283"/>
      <c r="L116" s="244"/>
      <c r="M116" s="244"/>
      <c r="N116" s="244"/>
      <c r="O116" s="244"/>
      <c r="P116" s="244"/>
      <c r="Q116" s="244"/>
      <c r="R116" s="244"/>
      <c r="S116" s="244"/>
      <c r="T116" s="244">
        <f t="shared" si="4"/>
        <v>0</v>
      </c>
    </row>
    <row r="117" spans="1:20" ht="15">
      <c r="A117" s="255" t="s">
        <v>679</v>
      </c>
      <c r="B117" s="255" t="s">
        <v>443</v>
      </c>
      <c r="C117" s="244"/>
      <c r="D117" s="244"/>
      <c r="E117" s="244"/>
      <c r="F117" s="244"/>
      <c r="G117" s="244"/>
      <c r="H117" s="244"/>
      <c r="I117" s="244"/>
      <c r="J117" s="244"/>
      <c r="K117" s="283"/>
      <c r="L117" s="244"/>
      <c r="M117" s="244"/>
      <c r="N117" s="244"/>
      <c r="O117" s="244"/>
      <c r="P117" s="244"/>
      <c r="Q117" s="244"/>
      <c r="R117" s="244"/>
      <c r="S117" s="244"/>
      <c r="T117" s="244">
        <f t="shared" si="4"/>
        <v>0</v>
      </c>
    </row>
    <row r="118" spans="1:20" ht="15">
      <c r="A118" s="255" t="s">
        <v>680</v>
      </c>
      <c r="B118" s="255" t="s">
        <v>443</v>
      </c>
      <c r="C118" s="244"/>
      <c r="D118" s="244"/>
      <c r="E118" s="244"/>
      <c r="F118" s="244"/>
      <c r="G118" s="244"/>
      <c r="H118" s="244"/>
      <c r="I118" s="244"/>
      <c r="J118" s="244"/>
      <c r="K118" s="283"/>
      <c r="L118" s="244"/>
      <c r="M118" s="244"/>
      <c r="N118" s="244"/>
      <c r="O118" s="244"/>
      <c r="P118" s="244"/>
      <c r="Q118" s="244"/>
      <c r="R118" s="244"/>
      <c r="S118" s="244"/>
      <c r="T118" s="244">
        <f t="shared" si="4"/>
        <v>0</v>
      </c>
    </row>
    <row r="119" spans="1:20" ht="15">
      <c r="A119" s="255" t="s">
        <v>681</v>
      </c>
      <c r="B119" s="255" t="s">
        <v>443</v>
      </c>
      <c r="C119" s="244"/>
      <c r="D119" s="244"/>
      <c r="E119" s="244"/>
      <c r="F119" s="244"/>
      <c r="G119" s="244"/>
      <c r="H119" s="244"/>
      <c r="I119" s="244"/>
      <c r="J119" s="244"/>
      <c r="K119" s="283"/>
      <c r="L119" s="244"/>
      <c r="M119" s="244"/>
      <c r="N119" s="244"/>
      <c r="O119" s="244"/>
      <c r="P119" s="244"/>
      <c r="Q119" s="244"/>
      <c r="R119" s="244"/>
      <c r="S119" s="244"/>
      <c r="T119" s="244">
        <f t="shared" si="4"/>
        <v>0</v>
      </c>
    </row>
    <row r="120" spans="1:20" ht="15">
      <c r="A120" s="255" t="s">
        <v>682</v>
      </c>
      <c r="B120" s="255" t="s">
        <v>443</v>
      </c>
      <c r="C120" s="244"/>
      <c r="D120" s="244"/>
      <c r="E120" s="244"/>
      <c r="F120" s="244"/>
      <c r="G120" s="244"/>
      <c r="H120" s="244"/>
      <c r="I120" s="244"/>
      <c r="J120" s="244"/>
      <c r="K120" s="283"/>
      <c r="L120" s="244"/>
      <c r="M120" s="244"/>
      <c r="N120" s="244"/>
      <c r="O120" s="244"/>
      <c r="P120" s="244"/>
      <c r="Q120" s="244"/>
      <c r="R120" s="244"/>
      <c r="S120" s="244"/>
      <c r="T120" s="244">
        <f t="shared" si="4"/>
        <v>0</v>
      </c>
    </row>
    <row r="121" spans="1:20" ht="15">
      <c r="A121" s="255" t="s">
        <v>444</v>
      </c>
      <c r="B121" s="255" t="s">
        <v>443</v>
      </c>
      <c r="C121" s="244"/>
      <c r="D121" s="244"/>
      <c r="E121" s="244"/>
      <c r="F121" s="244"/>
      <c r="G121" s="244"/>
      <c r="H121" s="244"/>
      <c r="I121" s="244"/>
      <c r="J121" s="244"/>
      <c r="K121" s="283"/>
      <c r="L121" s="244"/>
      <c r="M121" s="244"/>
      <c r="N121" s="244"/>
      <c r="O121" s="244"/>
      <c r="P121" s="244"/>
      <c r="Q121" s="244"/>
      <c r="R121" s="244"/>
      <c r="S121" s="244">
        <v>1888300</v>
      </c>
      <c r="T121" s="244">
        <f t="shared" si="4"/>
        <v>1888300</v>
      </c>
    </row>
    <row r="122" spans="1:20" ht="15">
      <c r="A122" s="255" t="s">
        <v>445</v>
      </c>
      <c r="B122" s="255" t="s">
        <v>443</v>
      </c>
      <c r="C122" s="244"/>
      <c r="D122" s="244"/>
      <c r="E122" s="244"/>
      <c r="F122" s="244"/>
      <c r="G122" s="244"/>
      <c r="H122" s="244"/>
      <c r="I122" s="244"/>
      <c r="J122" s="244"/>
      <c r="K122" s="283"/>
      <c r="L122" s="244"/>
      <c r="M122" s="244"/>
      <c r="N122" s="244"/>
      <c r="O122" s="244"/>
      <c r="P122" s="244"/>
      <c r="Q122" s="244"/>
      <c r="R122" s="244"/>
      <c r="S122" s="244">
        <v>522604</v>
      </c>
      <c r="T122" s="244">
        <f t="shared" si="4"/>
        <v>522604</v>
      </c>
    </row>
    <row r="123" spans="1:20" ht="15">
      <c r="A123" s="255" t="s">
        <v>683</v>
      </c>
      <c r="B123" s="255" t="s">
        <v>443</v>
      </c>
      <c r="C123" s="244"/>
      <c r="D123" s="244"/>
      <c r="E123" s="244"/>
      <c r="F123" s="244"/>
      <c r="G123" s="244"/>
      <c r="H123" s="244"/>
      <c r="I123" s="244"/>
      <c r="J123" s="244"/>
      <c r="K123" s="283"/>
      <c r="L123" s="244"/>
      <c r="M123" s="244"/>
      <c r="N123" s="244"/>
      <c r="O123" s="244"/>
      <c r="P123" s="244"/>
      <c r="Q123" s="244"/>
      <c r="R123" s="244"/>
      <c r="S123" s="244"/>
      <c r="T123" s="244">
        <f t="shared" si="4"/>
        <v>0</v>
      </c>
    </row>
    <row r="124" spans="1:20" ht="15">
      <c r="A124" s="255" t="s">
        <v>684</v>
      </c>
      <c r="B124" s="255" t="s">
        <v>443</v>
      </c>
      <c r="C124" s="244"/>
      <c r="D124" s="244"/>
      <c r="E124" s="244"/>
      <c r="F124" s="244"/>
      <c r="G124" s="244"/>
      <c r="H124" s="244"/>
      <c r="I124" s="244"/>
      <c r="J124" s="244"/>
      <c r="K124" s="283"/>
      <c r="L124" s="244"/>
      <c r="M124" s="244"/>
      <c r="N124" s="244"/>
      <c r="O124" s="244"/>
      <c r="P124" s="244"/>
      <c r="Q124" s="244"/>
      <c r="R124" s="244"/>
      <c r="S124" s="244"/>
      <c r="T124" s="244">
        <f t="shared" si="4"/>
        <v>0</v>
      </c>
    </row>
    <row r="125" spans="1:20" ht="15">
      <c r="A125" s="255" t="s">
        <v>685</v>
      </c>
      <c r="B125" s="255" t="s">
        <v>443</v>
      </c>
      <c r="C125" s="244"/>
      <c r="D125" s="244"/>
      <c r="E125" s="244"/>
      <c r="F125" s="244"/>
      <c r="G125" s="244"/>
      <c r="H125" s="244"/>
      <c r="I125" s="244"/>
      <c r="J125" s="244"/>
      <c r="K125" s="283"/>
      <c r="L125" s="244"/>
      <c r="M125" s="244"/>
      <c r="N125" s="244"/>
      <c r="O125" s="244"/>
      <c r="P125" s="244"/>
      <c r="Q125" s="244"/>
      <c r="R125" s="244"/>
      <c r="S125" s="244"/>
      <c r="T125" s="244">
        <f t="shared" si="4"/>
        <v>0</v>
      </c>
    </row>
    <row r="126" spans="1:20" ht="15">
      <c r="A126" s="255" t="s">
        <v>686</v>
      </c>
      <c r="B126" s="255" t="s">
        <v>443</v>
      </c>
      <c r="C126" s="244"/>
      <c r="D126" s="244"/>
      <c r="E126" s="244"/>
      <c r="F126" s="244"/>
      <c r="G126" s="244"/>
      <c r="H126" s="244"/>
      <c r="I126" s="244"/>
      <c r="J126" s="244"/>
      <c r="K126" s="283"/>
      <c r="L126" s="244"/>
      <c r="M126" s="244"/>
      <c r="N126" s="244"/>
      <c r="O126" s="244"/>
      <c r="P126" s="244"/>
      <c r="Q126" s="244"/>
      <c r="R126" s="244"/>
      <c r="S126" s="244"/>
      <c r="T126" s="244">
        <f t="shared" si="4"/>
        <v>0</v>
      </c>
    </row>
    <row r="127" spans="1:20" ht="15">
      <c r="A127" s="255" t="s">
        <v>687</v>
      </c>
      <c r="B127" s="255" t="s">
        <v>443</v>
      </c>
      <c r="C127" s="244"/>
      <c r="D127" s="244"/>
      <c r="E127" s="244"/>
      <c r="F127" s="244"/>
      <c r="G127" s="244"/>
      <c r="H127" s="244"/>
      <c r="I127" s="244"/>
      <c r="J127" s="244"/>
      <c r="K127" s="283"/>
      <c r="L127" s="244"/>
      <c r="M127" s="244"/>
      <c r="N127" s="244"/>
      <c r="O127" s="244"/>
      <c r="P127" s="244"/>
      <c r="Q127" s="244"/>
      <c r="R127" s="244"/>
      <c r="S127" s="244"/>
      <c r="T127" s="244">
        <f t="shared" si="4"/>
        <v>0</v>
      </c>
    </row>
    <row r="128" spans="1:20" ht="15">
      <c r="A128" s="255" t="s">
        <v>688</v>
      </c>
      <c r="B128" s="255" t="s">
        <v>443</v>
      </c>
      <c r="C128" s="244"/>
      <c r="D128" s="244"/>
      <c r="E128" s="244"/>
      <c r="F128" s="244"/>
      <c r="G128" s="244"/>
      <c r="H128" s="244"/>
      <c r="I128" s="244"/>
      <c r="J128" s="244"/>
      <c r="K128" s="283"/>
      <c r="L128" s="244"/>
      <c r="M128" s="244"/>
      <c r="N128" s="244"/>
      <c r="O128" s="244"/>
      <c r="P128" s="244"/>
      <c r="Q128" s="244"/>
      <c r="R128" s="244"/>
      <c r="S128" s="244"/>
      <c r="T128" s="244">
        <f t="shared" si="4"/>
        <v>0</v>
      </c>
    </row>
    <row r="129" spans="1:20" ht="15">
      <c r="A129" s="246" t="s">
        <v>4</v>
      </c>
      <c r="B129" s="247" t="s">
        <v>446</v>
      </c>
      <c r="C129" s="244"/>
      <c r="D129" s="244"/>
      <c r="E129" s="244"/>
      <c r="F129" s="244"/>
      <c r="G129" s="244"/>
      <c r="H129" s="244"/>
      <c r="I129" s="244"/>
      <c r="J129" s="244"/>
      <c r="K129" s="283"/>
      <c r="L129" s="244"/>
      <c r="M129" s="244"/>
      <c r="N129" s="244"/>
      <c r="O129" s="244"/>
      <c r="P129" s="244"/>
      <c r="Q129" s="244"/>
      <c r="R129" s="244">
        <v>0</v>
      </c>
      <c r="S129" s="244">
        <v>12203837</v>
      </c>
      <c r="T129" s="244">
        <f t="shared" si="4"/>
        <v>12203837</v>
      </c>
    </row>
    <row r="130" spans="1:20" ht="15">
      <c r="A130" s="242" t="s">
        <v>689</v>
      </c>
      <c r="B130" s="242" t="s">
        <v>447</v>
      </c>
      <c r="C130" s="244"/>
      <c r="D130" s="244"/>
      <c r="E130" s="244"/>
      <c r="F130" s="244"/>
      <c r="G130" s="244"/>
      <c r="H130" s="244"/>
      <c r="I130" s="244"/>
      <c r="J130" s="244"/>
      <c r="K130" s="283"/>
      <c r="L130" s="244"/>
      <c r="M130" s="244"/>
      <c r="N130" s="244"/>
      <c r="O130" s="244"/>
      <c r="P130" s="244"/>
      <c r="Q130" s="244"/>
      <c r="R130" s="244"/>
      <c r="S130" s="244"/>
      <c r="T130" s="244">
        <f t="shared" si="4"/>
        <v>0</v>
      </c>
    </row>
    <row r="131" spans="1:20" ht="15">
      <c r="A131" s="242" t="s">
        <v>26</v>
      </c>
      <c r="B131" s="242" t="s">
        <v>447</v>
      </c>
      <c r="C131" s="244"/>
      <c r="D131" s="244"/>
      <c r="E131" s="244"/>
      <c r="F131" s="244"/>
      <c r="G131" s="244"/>
      <c r="H131" s="244"/>
      <c r="I131" s="244"/>
      <c r="J131" s="244"/>
      <c r="K131" s="283"/>
      <c r="L131" s="244"/>
      <c r="M131" s="244"/>
      <c r="N131" s="244"/>
      <c r="O131" s="244"/>
      <c r="P131" s="244"/>
      <c r="Q131" s="244"/>
      <c r="R131" s="244"/>
      <c r="S131" s="244"/>
      <c r="T131" s="244">
        <f t="shared" si="4"/>
        <v>0</v>
      </c>
    </row>
    <row r="132" spans="1:20" ht="15">
      <c r="A132" s="242" t="s">
        <v>27</v>
      </c>
      <c r="B132" s="242" t="s">
        <v>447</v>
      </c>
      <c r="C132" s="244"/>
      <c r="D132" s="244"/>
      <c r="E132" s="244"/>
      <c r="F132" s="244"/>
      <c r="G132" s="244"/>
      <c r="H132" s="244"/>
      <c r="I132" s="244"/>
      <c r="J132" s="244"/>
      <c r="K132" s="283"/>
      <c r="L132" s="244"/>
      <c r="M132" s="244"/>
      <c r="N132" s="244"/>
      <c r="O132" s="244"/>
      <c r="P132" s="244"/>
      <c r="Q132" s="244"/>
      <c r="R132" s="244"/>
      <c r="S132" s="244"/>
      <c r="T132" s="244">
        <f t="shared" si="4"/>
        <v>0</v>
      </c>
    </row>
    <row r="133" spans="1:20" ht="15">
      <c r="A133" s="242" t="s">
        <v>28</v>
      </c>
      <c r="B133" s="242" t="s">
        <v>447</v>
      </c>
      <c r="C133" s="244"/>
      <c r="D133" s="244"/>
      <c r="E133" s="244"/>
      <c r="F133" s="244"/>
      <c r="G133" s="244"/>
      <c r="H133" s="244"/>
      <c r="I133" s="244"/>
      <c r="J133" s="244"/>
      <c r="K133" s="283"/>
      <c r="L133" s="244"/>
      <c r="M133" s="244"/>
      <c r="N133" s="244"/>
      <c r="O133" s="244"/>
      <c r="P133" s="244"/>
      <c r="Q133" s="244"/>
      <c r="R133" s="244"/>
      <c r="S133" s="244"/>
      <c r="T133" s="244">
        <f t="shared" si="4"/>
        <v>0</v>
      </c>
    </row>
    <row r="134" spans="1:20" ht="15">
      <c r="A134" s="242" t="s">
        <v>29</v>
      </c>
      <c r="B134" s="242" t="s">
        <v>447</v>
      </c>
      <c r="C134" s="244"/>
      <c r="D134" s="244"/>
      <c r="E134" s="244"/>
      <c r="F134" s="244"/>
      <c r="G134" s="244"/>
      <c r="H134" s="244"/>
      <c r="I134" s="244"/>
      <c r="J134" s="244"/>
      <c r="K134" s="283"/>
      <c r="L134" s="244"/>
      <c r="M134" s="244"/>
      <c r="N134" s="244"/>
      <c r="O134" s="244"/>
      <c r="P134" s="244"/>
      <c r="Q134" s="244"/>
      <c r="R134" s="244"/>
      <c r="S134" s="244"/>
      <c r="T134" s="244">
        <f t="shared" si="4"/>
        <v>0</v>
      </c>
    </row>
    <row r="135" spans="1:20" ht="30">
      <c r="A135" s="242" t="s">
        <v>690</v>
      </c>
      <c r="B135" s="242" t="s">
        <v>447</v>
      </c>
      <c r="C135" s="244"/>
      <c r="D135" s="244"/>
      <c r="E135" s="244"/>
      <c r="F135" s="244"/>
      <c r="G135" s="244"/>
      <c r="H135" s="244"/>
      <c r="I135" s="244"/>
      <c r="J135" s="244"/>
      <c r="K135" s="283"/>
      <c r="L135" s="244"/>
      <c r="M135" s="244"/>
      <c r="N135" s="244"/>
      <c r="O135" s="244"/>
      <c r="P135" s="244"/>
      <c r="Q135" s="244"/>
      <c r="R135" s="244"/>
      <c r="S135" s="244"/>
      <c r="T135" s="244">
        <f t="shared" si="4"/>
        <v>0</v>
      </c>
    </row>
    <row r="136" spans="1:20" ht="15">
      <c r="A136" s="242" t="s">
        <v>30</v>
      </c>
      <c r="B136" s="242" t="s">
        <v>447</v>
      </c>
      <c r="C136" s="244"/>
      <c r="D136" s="244"/>
      <c r="E136" s="244"/>
      <c r="F136" s="244"/>
      <c r="G136" s="244"/>
      <c r="H136" s="244"/>
      <c r="I136" s="244"/>
      <c r="J136" s="244"/>
      <c r="K136" s="283"/>
      <c r="L136" s="244"/>
      <c r="M136" s="244"/>
      <c r="N136" s="244"/>
      <c r="O136" s="244"/>
      <c r="P136" s="244"/>
      <c r="Q136" s="244"/>
      <c r="R136" s="244"/>
      <c r="S136" s="244"/>
      <c r="T136" s="244">
        <f aca="true" t="shared" si="6" ref="T136:T199">SUM(C136:S136)</f>
        <v>0</v>
      </c>
    </row>
    <row r="137" spans="1:20" ht="15">
      <c r="A137" s="242" t="s">
        <v>31</v>
      </c>
      <c r="B137" s="242" t="s">
        <v>447</v>
      </c>
      <c r="C137" s="244"/>
      <c r="D137" s="244"/>
      <c r="E137" s="244"/>
      <c r="F137" s="244"/>
      <c r="G137" s="244"/>
      <c r="H137" s="244"/>
      <c r="I137" s="244"/>
      <c r="J137" s="244"/>
      <c r="K137" s="283"/>
      <c r="L137" s="244"/>
      <c r="M137" s="244"/>
      <c r="N137" s="244"/>
      <c r="O137" s="244"/>
      <c r="P137" s="244"/>
      <c r="Q137" s="244"/>
      <c r="R137" s="244"/>
      <c r="S137" s="244"/>
      <c r="T137" s="244">
        <f t="shared" si="6"/>
        <v>0</v>
      </c>
    </row>
    <row r="138" spans="1:20" ht="15">
      <c r="A138" s="242" t="s">
        <v>32</v>
      </c>
      <c r="B138" s="242" t="s">
        <v>447</v>
      </c>
      <c r="C138" s="244"/>
      <c r="D138" s="244"/>
      <c r="E138" s="244"/>
      <c r="F138" s="244"/>
      <c r="G138" s="244"/>
      <c r="H138" s="244"/>
      <c r="I138" s="244"/>
      <c r="J138" s="244"/>
      <c r="K138" s="283"/>
      <c r="L138" s="244"/>
      <c r="M138" s="244"/>
      <c r="N138" s="244"/>
      <c r="O138" s="244"/>
      <c r="P138" s="244"/>
      <c r="Q138" s="244"/>
      <c r="R138" s="244"/>
      <c r="S138" s="244"/>
      <c r="T138" s="244">
        <f t="shared" si="6"/>
        <v>0</v>
      </c>
    </row>
    <row r="139" spans="1:20" ht="15">
      <c r="A139" s="242" t="s">
        <v>33</v>
      </c>
      <c r="B139" s="242" t="s">
        <v>447</v>
      </c>
      <c r="C139" s="244"/>
      <c r="D139" s="244"/>
      <c r="E139" s="244"/>
      <c r="F139" s="244"/>
      <c r="G139" s="244"/>
      <c r="H139" s="244"/>
      <c r="I139" s="244"/>
      <c r="J139" s="244"/>
      <c r="K139" s="283"/>
      <c r="L139" s="244"/>
      <c r="M139" s="244"/>
      <c r="N139" s="244"/>
      <c r="O139" s="244"/>
      <c r="P139" s="244"/>
      <c r="Q139" s="244"/>
      <c r="R139" s="244"/>
      <c r="S139" s="244"/>
      <c r="T139" s="244">
        <f t="shared" si="6"/>
        <v>0</v>
      </c>
    </row>
    <row r="140" spans="1:20" ht="30">
      <c r="A140" s="242" t="s">
        <v>34</v>
      </c>
      <c r="B140" s="242" t="s">
        <v>447</v>
      </c>
      <c r="C140" s="244"/>
      <c r="D140" s="244"/>
      <c r="E140" s="244"/>
      <c r="F140" s="244"/>
      <c r="G140" s="244"/>
      <c r="H140" s="244"/>
      <c r="I140" s="244"/>
      <c r="J140" s="244"/>
      <c r="K140" s="283"/>
      <c r="L140" s="244"/>
      <c r="M140" s="244"/>
      <c r="N140" s="244"/>
      <c r="O140" s="244"/>
      <c r="P140" s="244"/>
      <c r="Q140" s="244"/>
      <c r="R140" s="244"/>
      <c r="S140" s="244"/>
      <c r="T140" s="244">
        <f t="shared" si="6"/>
        <v>0</v>
      </c>
    </row>
    <row r="141" spans="1:20" ht="15">
      <c r="A141" s="242" t="s">
        <v>35</v>
      </c>
      <c r="B141" s="242" t="s">
        <v>447</v>
      </c>
      <c r="C141" s="244"/>
      <c r="D141" s="244"/>
      <c r="E141" s="244"/>
      <c r="F141" s="244"/>
      <c r="G141" s="244"/>
      <c r="H141" s="244"/>
      <c r="I141" s="244"/>
      <c r="J141" s="244"/>
      <c r="K141" s="283"/>
      <c r="L141" s="244"/>
      <c r="M141" s="244"/>
      <c r="N141" s="244"/>
      <c r="O141" s="244"/>
      <c r="P141" s="244"/>
      <c r="Q141" s="244"/>
      <c r="R141" s="244"/>
      <c r="S141" s="244"/>
      <c r="T141" s="244">
        <f t="shared" si="6"/>
        <v>0</v>
      </c>
    </row>
    <row r="142" spans="1:20" ht="15">
      <c r="A142" s="246" t="s">
        <v>633</v>
      </c>
      <c r="B142" s="247" t="s">
        <v>447</v>
      </c>
      <c r="C142" s="244"/>
      <c r="D142" s="244">
        <v>0</v>
      </c>
      <c r="E142" s="244"/>
      <c r="F142" s="244"/>
      <c r="G142" s="244"/>
      <c r="H142" s="244"/>
      <c r="I142" s="244"/>
      <c r="J142" s="244"/>
      <c r="K142" s="283"/>
      <c r="L142" s="244"/>
      <c r="M142" s="244"/>
      <c r="N142" s="244"/>
      <c r="O142" s="244"/>
      <c r="P142" s="244"/>
      <c r="Q142" s="244"/>
      <c r="R142" s="244"/>
      <c r="S142" s="244"/>
      <c r="T142" s="244">
        <f t="shared" si="6"/>
        <v>0</v>
      </c>
    </row>
    <row r="143" spans="1:20" ht="15">
      <c r="A143" s="249" t="s">
        <v>5</v>
      </c>
      <c r="B143" s="250" t="s">
        <v>448</v>
      </c>
      <c r="C143" s="244">
        <f>SUM(C91+C92+C93+C102+C129+C142)</f>
        <v>0</v>
      </c>
      <c r="D143" s="244">
        <f aca="true" t="shared" si="7" ref="D143:P143">SUM(D91+D92+D93+D102+D129+D142)</f>
        <v>0</v>
      </c>
      <c r="E143" s="244">
        <f t="shared" si="7"/>
        <v>0</v>
      </c>
      <c r="F143" s="244">
        <f t="shared" si="7"/>
        <v>0</v>
      </c>
      <c r="G143" s="244">
        <f t="shared" si="7"/>
        <v>0</v>
      </c>
      <c r="H143" s="244">
        <f t="shared" si="7"/>
        <v>0</v>
      </c>
      <c r="I143" s="244">
        <f t="shared" si="7"/>
        <v>0</v>
      </c>
      <c r="J143" s="244">
        <f t="shared" si="7"/>
        <v>0</v>
      </c>
      <c r="K143" s="283">
        <f t="shared" si="7"/>
        <v>0</v>
      </c>
      <c r="L143" s="244">
        <f t="shared" si="7"/>
        <v>0</v>
      </c>
      <c r="M143" s="244">
        <f t="shared" si="7"/>
        <v>0</v>
      </c>
      <c r="N143" s="244">
        <f>SUM(N91+N92+N93+N102+N129+N142)</f>
        <v>0</v>
      </c>
      <c r="O143" s="244">
        <f>SUM(O91+O92+O93+O102+O129+O142)</f>
        <v>0</v>
      </c>
      <c r="P143" s="244">
        <f t="shared" si="7"/>
        <v>0</v>
      </c>
      <c r="Q143" s="244">
        <f>SUM(Q91+Q92+Q93+Q102+Q129+Q142)</f>
        <v>0</v>
      </c>
      <c r="R143" s="244">
        <f>SUM(R91+R92+R93+R102+R129+R142)</f>
        <v>0</v>
      </c>
      <c r="S143" s="244">
        <v>51659007</v>
      </c>
      <c r="T143" s="244">
        <f t="shared" si="6"/>
        <v>51659007</v>
      </c>
    </row>
    <row r="144" spans="1:20" ht="15">
      <c r="A144" s="248" t="s">
        <v>449</v>
      </c>
      <c r="B144" s="243" t="s">
        <v>450</v>
      </c>
      <c r="C144" s="244"/>
      <c r="D144" s="244"/>
      <c r="E144" s="244"/>
      <c r="F144" s="244"/>
      <c r="G144" s="244"/>
      <c r="H144" s="244"/>
      <c r="I144" s="244"/>
      <c r="J144" s="244"/>
      <c r="K144" s="283"/>
      <c r="L144" s="244"/>
      <c r="M144" s="244"/>
      <c r="N144" s="244"/>
      <c r="O144" s="244"/>
      <c r="P144" s="244"/>
      <c r="Q144" s="244"/>
      <c r="R144" s="244"/>
      <c r="S144" s="244"/>
      <c r="T144" s="244">
        <f t="shared" si="6"/>
        <v>0</v>
      </c>
    </row>
    <row r="145" spans="1:20" ht="15">
      <c r="A145" s="248" t="s">
        <v>634</v>
      </c>
      <c r="B145" s="243" t="s">
        <v>451</v>
      </c>
      <c r="C145" s="244"/>
      <c r="D145" s="244"/>
      <c r="E145" s="244"/>
      <c r="F145" s="244"/>
      <c r="G145" s="244"/>
      <c r="H145" s="244"/>
      <c r="I145" s="244"/>
      <c r="J145" s="244"/>
      <c r="K145" s="283"/>
      <c r="L145" s="244"/>
      <c r="M145" s="244"/>
      <c r="N145" s="244">
        <v>24731562</v>
      </c>
      <c r="O145" s="244"/>
      <c r="P145" s="244"/>
      <c r="Q145" s="244"/>
      <c r="R145" s="244"/>
      <c r="S145" s="244"/>
      <c r="T145" s="244">
        <f t="shared" si="6"/>
        <v>24731562</v>
      </c>
    </row>
    <row r="146" spans="1:20" ht="15">
      <c r="A146" s="256" t="s">
        <v>691</v>
      </c>
      <c r="B146" s="255" t="s">
        <v>451</v>
      </c>
      <c r="C146" s="244"/>
      <c r="D146" s="244"/>
      <c r="E146" s="244"/>
      <c r="F146" s="244"/>
      <c r="G146" s="244"/>
      <c r="H146" s="244"/>
      <c r="I146" s="244"/>
      <c r="J146" s="244"/>
      <c r="K146" s="283"/>
      <c r="L146" s="244"/>
      <c r="M146" s="244"/>
      <c r="N146" s="244"/>
      <c r="O146" s="244"/>
      <c r="P146" s="244"/>
      <c r="Q146" s="244"/>
      <c r="R146" s="244"/>
      <c r="S146" s="244"/>
      <c r="T146" s="244">
        <f t="shared" si="6"/>
        <v>0</v>
      </c>
    </row>
    <row r="147" spans="1:20" ht="15">
      <c r="A147" s="255" t="s">
        <v>692</v>
      </c>
      <c r="B147" s="255" t="s">
        <v>451</v>
      </c>
      <c r="C147" s="244"/>
      <c r="D147" s="244"/>
      <c r="E147" s="244"/>
      <c r="F147" s="244"/>
      <c r="G147" s="244"/>
      <c r="H147" s="244"/>
      <c r="I147" s="244"/>
      <c r="J147" s="244"/>
      <c r="K147" s="283"/>
      <c r="L147" s="244"/>
      <c r="M147" s="244"/>
      <c r="N147" s="244"/>
      <c r="O147" s="244"/>
      <c r="P147" s="244"/>
      <c r="Q147" s="244"/>
      <c r="R147" s="244"/>
      <c r="S147" s="244"/>
      <c r="T147" s="244">
        <f t="shared" si="6"/>
        <v>0</v>
      </c>
    </row>
    <row r="148" spans="1:20" ht="15">
      <c r="A148" s="257" t="s">
        <v>635</v>
      </c>
      <c r="B148" s="243" t="s">
        <v>452</v>
      </c>
      <c r="C148" s="244">
        <v>296060</v>
      </c>
      <c r="D148" s="244"/>
      <c r="E148" s="244"/>
      <c r="F148" s="244"/>
      <c r="G148" s="244"/>
      <c r="H148" s="244"/>
      <c r="I148" s="244"/>
      <c r="J148" s="244">
        <v>40420</v>
      </c>
      <c r="K148" s="283"/>
      <c r="L148" s="244">
        <v>42882</v>
      </c>
      <c r="M148" s="244">
        <v>4409</v>
      </c>
      <c r="N148" s="244"/>
      <c r="O148" s="244">
        <v>15157</v>
      </c>
      <c r="P148" s="244">
        <v>1413774</v>
      </c>
      <c r="Q148" s="244"/>
      <c r="R148" s="244"/>
      <c r="S148" s="244"/>
      <c r="T148" s="244">
        <f t="shared" si="6"/>
        <v>1812702</v>
      </c>
    </row>
    <row r="149" spans="1:20" ht="15">
      <c r="A149" s="258" t="s">
        <v>693</v>
      </c>
      <c r="B149" s="258" t="s">
        <v>452</v>
      </c>
      <c r="C149" s="244"/>
      <c r="D149" s="244"/>
      <c r="E149" s="244"/>
      <c r="F149" s="244"/>
      <c r="G149" s="244"/>
      <c r="H149" s="244"/>
      <c r="I149" s="244"/>
      <c r="J149" s="244"/>
      <c r="K149" s="283"/>
      <c r="L149" s="244"/>
      <c r="M149" s="244"/>
      <c r="N149" s="244"/>
      <c r="O149" s="244"/>
      <c r="P149" s="244"/>
      <c r="Q149" s="244"/>
      <c r="R149" s="244"/>
      <c r="S149" s="244"/>
      <c r="T149" s="244">
        <f t="shared" si="6"/>
        <v>0</v>
      </c>
    </row>
    <row r="150" spans="1:20" ht="15">
      <c r="A150" s="257" t="s">
        <v>694</v>
      </c>
      <c r="B150" s="243" t="s">
        <v>453</v>
      </c>
      <c r="C150" s="244"/>
      <c r="D150" s="244"/>
      <c r="E150" s="244"/>
      <c r="F150" s="244"/>
      <c r="G150" s="244"/>
      <c r="H150" s="244"/>
      <c r="I150" s="244"/>
      <c r="J150" s="244"/>
      <c r="K150" s="283"/>
      <c r="L150" s="244">
        <v>4950339</v>
      </c>
      <c r="M150" s="244">
        <v>178600</v>
      </c>
      <c r="N150" s="244">
        <v>6823231</v>
      </c>
      <c r="O150" s="244"/>
      <c r="P150" s="244"/>
      <c r="Q150" s="244"/>
      <c r="R150" s="244"/>
      <c r="S150" s="244"/>
      <c r="T150" s="244">
        <f t="shared" si="6"/>
        <v>11952170</v>
      </c>
    </row>
    <row r="151" spans="1:20" ht="15">
      <c r="A151" s="259" t="s">
        <v>695</v>
      </c>
      <c r="B151" s="255" t="s">
        <v>453</v>
      </c>
      <c r="C151" s="244"/>
      <c r="D151" s="244"/>
      <c r="E151" s="244"/>
      <c r="F151" s="244"/>
      <c r="G151" s="244"/>
      <c r="H151" s="244"/>
      <c r="I151" s="244"/>
      <c r="J151" s="244"/>
      <c r="K151" s="283"/>
      <c r="L151" s="244"/>
      <c r="M151" s="244"/>
      <c r="N151" s="244"/>
      <c r="O151" s="244"/>
      <c r="P151" s="244"/>
      <c r="Q151" s="244"/>
      <c r="R151" s="244"/>
      <c r="S151" s="244"/>
      <c r="T151" s="244">
        <f t="shared" si="6"/>
        <v>0</v>
      </c>
    </row>
    <row r="152" spans="1:20" ht="15">
      <c r="A152" s="255" t="s">
        <v>696</v>
      </c>
      <c r="B152" s="255" t="s">
        <v>453</v>
      </c>
      <c r="C152" s="244"/>
      <c r="D152" s="244"/>
      <c r="E152" s="244"/>
      <c r="F152" s="244"/>
      <c r="G152" s="244"/>
      <c r="H152" s="244"/>
      <c r="I152" s="244"/>
      <c r="J152" s="244"/>
      <c r="K152" s="283"/>
      <c r="L152" s="244"/>
      <c r="M152" s="244"/>
      <c r="N152" s="244"/>
      <c r="O152" s="244"/>
      <c r="P152" s="244"/>
      <c r="Q152" s="244"/>
      <c r="R152" s="244"/>
      <c r="S152" s="244"/>
      <c r="T152" s="244">
        <f t="shared" si="6"/>
        <v>0</v>
      </c>
    </row>
    <row r="153" spans="1:20" ht="15">
      <c r="A153" s="255" t="s">
        <v>697</v>
      </c>
      <c r="B153" s="255" t="s">
        <v>453</v>
      </c>
      <c r="C153" s="244"/>
      <c r="D153" s="244"/>
      <c r="E153" s="244"/>
      <c r="F153" s="244"/>
      <c r="G153" s="244"/>
      <c r="H153" s="244"/>
      <c r="I153" s="244"/>
      <c r="J153" s="244"/>
      <c r="K153" s="283"/>
      <c r="L153" s="244"/>
      <c r="M153" s="244"/>
      <c r="N153" s="244"/>
      <c r="O153" s="244"/>
      <c r="P153" s="244"/>
      <c r="Q153" s="244"/>
      <c r="R153" s="244"/>
      <c r="S153" s="244"/>
      <c r="T153" s="244">
        <f t="shared" si="6"/>
        <v>0</v>
      </c>
    </row>
    <row r="154" spans="1:20" ht="15">
      <c r="A154" s="255" t="s">
        <v>698</v>
      </c>
      <c r="B154" s="255" t="s">
        <v>453</v>
      </c>
      <c r="C154" s="244"/>
      <c r="D154" s="244"/>
      <c r="E154" s="244"/>
      <c r="F154" s="244"/>
      <c r="G154" s="244"/>
      <c r="H154" s="244"/>
      <c r="I154" s="244"/>
      <c r="J154" s="244"/>
      <c r="K154" s="283"/>
      <c r="L154" s="244"/>
      <c r="M154" s="244"/>
      <c r="N154" s="244"/>
      <c r="O154" s="244"/>
      <c r="P154" s="244"/>
      <c r="Q154" s="244"/>
      <c r="R154" s="244"/>
      <c r="S154" s="244"/>
      <c r="T154" s="244">
        <f t="shared" si="6"/>
        <v>0</v>
      </c>
    </row>
    <row r="155" spans="1:20" ht="15">
      <c r="A155" s="255" t="s">
        <v>699</v>
      </c>
      <c r="B155" s="255" t="s">
        <v>453</v>
      </c>
      <c r="C155" s="244"/>
      <c r="D155" s="244"/>
      <c r="E155" s="244"/>
      <c r="F155" s="244"/>
      <c r="G155" s="244"/>
      <c r="H155" s="244"/>
      <c r="I155" s="244"/>
      <c r="J155" s="244"/>
      <c r="K155" s="283"/>
      <c r="L155" s="244"/>
      <c r="M155" s="244"/>
      <c r="N155" s="244"/>
      <c r="O155" s="244"/>
      <c r="P155" s="244"/>
      <c r="Q155" s="244"/>
      <c r="R155" s="244"/>
      <c r="S155" s="244"/>
      <c r="T155" s="244">
        <f t="shared" si="6"/>
        <v>0</v>
      </c>
    </row>
    <row r="156" spans="1:20" ht="15">
      <c r="A156" s="255" t="s">
        <v>700</v>
      </c>
      <c r="B156" s="255" t="s">
        <v>453</v>
      </c>
      <c r="C156" s="244"/>
      <c r="D156" s="244"/>
      <c r="E156" s="244"/>
      <c r="F156" s="244"/>
      <c r="G156" s="244"/>
      <c r="H156" s="244"/>
      <c r="I156" s="244"/>
      <c r="J156" s="244"/>
      <c r="K156" s="283"/>
      <c r="L156" s="244"/>
      <c r="M156" s="244"/>
      <c r="N156" s="244"/>
      <c r="O156" s="244"/>
      <c r="P156" s="244"/>
      <c r="Q156" s="244"/>
      <c r="R156" s="244"/>
      <c r="S156" s="244"/>
      <c r="T156" s="244">
        <f t="shared" si="6"/>
        <v>0</v>
      </c>
    </row>
    <row r="157" spans="1:20" ht="15">
      <c r="A157" s="257" t="s">
        <v>454</v>
      </c>
      <c r="B157" s="243" t="s">
        <v>455</v>
      </c>
      <c r="C157" s="244"/>
      <c r="D157" s="244"/>
      <c r="E157" s="244"/>
      <c r="F157" s="244"/>
      <c r="G157" s="244"/>
      <c r="H157" s="244"/>
      <c r="I157" s="244"/>
      <c r="J157" s="244"/>
      <c r="K157" s="283"/>
      <c r="L157" s="244"/>
      <c r="M157" s="244"/>
      <c r="N157" s="244"/>
      <c r="O157" s="244"/>
      <c r="P157" s="244"/>
      <c r="Q157" s="244"/>
      <c r="R157" s="244"/>
      <c r="S157" s="244"/>
      <c r="T157" s="244">
        <f t="shared" si="6"/>
        <v>0</v>
      </c>
    </row>
    <row r="158" spans="1:20" ht="15">
      <c r="A158" s="257" t="s">
        <v>456</v>
      </c>
      <c r="B158" s="243" t="s">
        <v>457</v>
      </c>
      <c r="C158" s="244">
        <v>79941</v>
      </c>
      <c r="D158" s="244"/>
      <c r="E158" s="244"/>
      <c r="F158" s="244"/>
      <c r="G158" s="244"/>
      <c r="H158" s="244"/>
      <c r="I158" s="244"/>
      <c r="J158" s="244"/>
      <c r="K158" s="283"/>
      <c r="L158" s="244">
        <v>997534</v>
      </c>
      <c r="M158" s="244">
        <v>1191</v>
      </c>
      <c r="N158" s="244">
        <v>6677523</v>
      </c>
      <c r="O158" s="244">
        <v>4093</v>
      </c>
      <c r="P158" s="244">
        <v>1276</v>
      </c>
      <c r="Q158" s="244"/>
      <c r="R158" s="244"/>
      <c r="S158" s="244"/>
      <c r="T158" s="244">
        <f t="shared" si="6"/>
        <v>7761558</v>
      </c>
    </row>
    <row r="159" spans="1:20" ht="15">
      <c r="A159" s="257" t="s">
        <v>458</v>
      </c>
      <c r="B159" s="243" t="s">
        <v>459</v>
      </c>
      <c r="C159" s="244"/>
      <c r="D159" s="244"/>
      <c r="E159" s="244"/>
      <c r="F159" s="244"/>
      <c r="G159" s="244"/>
      <c r="H159" s="244"/>
      <c r="I159" s="244"/>
      <c r="J159" s="244"/>
      <c r="K159" s="283"/>
      <c r="L159" s="244"/>
      <c r="M159" s="244"/>
      <c r="N159" s="244"/>
      <c r="O159" s="244"/>
      <c r="P159" s="244"/>
      <c r="Q159" s="244"/>
      <c r="R159" s="244"/>
      <c r="S159" s="244"/>
      <c r="T159" s="244">
        <f t="shared" si="6"/>
        <v>0</v>
      </c>
    </row>
    <row r="160" spans="1:20" ht="15">
      <c r="A160" s="248" t="s">
        <v>701</v>
      </c>
      <c r="B160" s="243" t="s">
        <v>460</v>
      </c>
      <c r="C160" s="244">
        <v>1130509</v>
      </c>
      <c r="D160" s="244"/>
      <c r="E160" s="244"/>
      <c r="F160" s="244"/>
      <c r="G160" s="244"/>
      <c r="H160" s="244"/>
      <c r="I160" s="244"/>
      <c r="J160" s="244"/>
      <c r="K160" s="283">
        <v>258253</v>
      </c>
      <c r="L160" s="244"/>
      <c r="M160" s="244"/>
      <c r="N160" s="244"/>
      <c r="O160" s="244"/>
      <c r="P160" s="244"/>
      <c r="Q160" s="244"/>
      <c r="R160" s="244"/>
      <c r="S160" s="244"/>
      <c r="T160" s="244">
        <f t="shared" si="6"/>
        <v>1388762</v>
      </c>
    </row>
    <row r="161" spans="1:20" ht="15">
      <c r="A161" s="258" t="s">
        <v>693</v>
      </c>
      <c r="B161" s="258" t="s">
        <v>460</v>
      </c>
      <c r="C161" s="244"/>
      <c r="D161" s="244"/>
      <c r="E161" s="244"/>
      <c r="F161" s="244"/>
      <c r="G161" s="244"/>
      <c r="H161" s="244"/>
      <c r="I161" s="244"/>
      <c r="J161" s="244"/>
      <c r="K161" s="283"/>
      <c r="L161" s="244"/>
      <c r="M161" s="244"/>
      <c r="N161" s="244"/>
      <c r="O161" s="244"/>
      <c r="P161" s="244"/>
      <c r="Q161" s="244"/>
      <c r="R161" s="244"/>
      <c r="S161" s="244"/>
      <c r="T161" s="244">
        <f t="shared" si="6"/>
        <v>0</v>
      </c>
    </row>
    <row r="162" spans="1:20" ht="15">
      <c r="A162" s="258" t="s">
        <v>702</v>
      </c>
      <c r="B162" s="258" t="s">
        <v>460</v>
      </c>
      <c r="C162" s="244"/>
      <c r="D162" s="244"/>
      <c r="E162" s="244"/>
      <c r="F162" s="244"/>
      <c r="G162" s="244"/>
      <c r="H162" s="244"/>
      <c r="I162" s="244"/>
      <c r="J162" s="244"/>
      <c r="K162" s="283"/>
      <c r="L162" s="244"/>
      <c r="M162" s="244"/>
      <c r="N162" s="244"/>
      <c r="O162" s="244"/>
      <c r="P162" s="244"/>
      <c r="Q162" s="244"/>
      <c r="R162" s="244"/>
      <c r="S162" s="244"/>
      <c r="T162" s="244">
        <f t="shared" si="6"/>
        <v>0</v>
      </c>
    </row>
    <row r="163" spans="1:20" ht="15">
      <c r="A163" s="258" t="s">
        <v>703</v>
      </c>
      <c r="B163" s="258" t="s">
        <v>460</v>
      </c>
      <c r="C163" s="244"/>
      <c r="D163" s="244"/>
      <c r="E163" s="244"/>
      <c r="F163" s="244"/>
      <c r="G163" s="244"/>
      <c r="H163" s="244"/>
      <c r="I163" s="244"/>
      <c r="J163" s="244"/>
      <c r="K163" s="283"/>
      <c r="L163" s="244"/>
      <c r="M163" s="244"/>
      <c r="N163" s="244"/>
      <c r="O163" s="244"/>
      <c r="P163" s="244"/>
      <c r="Q163" s="244"/>
      <c r="R163" s="244"/>
      <c r="S163" s="244"/>
      <c r="T163" s="244">
        <f t="shared" si="6"/>
        <v>0</v>
      </c>
    </row>
    <row r="164" spans="1:20" ht="15">
      <c r="A164" s="248" t="s">
        <v>704</v>
      </c>
      <c r="B164" s="243" t="s">
        <v>461</v>
      </c>
      <c r="C164" s="244"/>
      <c r="D164" s="244"/>
      <c r="E164" s="244"/>
      <c r="F164" s="244"/>
      <c r="G164" s="244"/>
      <c r="H164" s="244"/>
      <c r="I164" s="244"/>
      <c r="J164" s="244"/>
      <c r="K164" s="283"/>
      <c r="L164" s="244"/>
      <c r="M164" s="244"/>
      <c r="N164" s="244"/>
      <c r="O164" s="244"/>
      <c r="P164" s="244"/>
      <c r="Q164" s="244"/>
      <c r="R164" s="244"/>
      <c r="S164" s="244"/>
      <c r="T164" s="244">
        <f t="shared" si="6"/>
        <v>0</v>
      </c>
    </row>
    <row r="165" spans="1:20" ht="15">
      <c r="A165" s="255" t="s">
        <v>705</v>
      </c>
      <c r="B165" s="258" t="s">
        <v>461</v>
      </c>
      <c r="C165" s="244"/>
      <c r="D165" s="244"/>
      <c r="E165" s="244"/>
      <c r="F165" s="244"/>
      <c r="G165" s="244"/>
      <c r="H165" s="244"/>
      <c r="I165" s="244"/>
      <c r="J165" s="244"/>
      <c r="K165" s="283"/>
      <c r="L165" s="244"/>
      <c r="M165" s="244"/>
      <c r="N165" s="244"/>
      <c r="O165" s="244"/>
      <c r="P165" s="244"/>
      <c r="Q165" s="244"/>
      <c r="R165" s="244"/>
      <c r="S165" s="244"/>
      <c r="T165" s="244">
        <f t="shared" si="6"/>
        <v>0</v>
      </c>
    </row>
    <row r="166" spans="1:20" ht="15">
      <c r="A166" s="255" t="s">
        <v>706</v>
      </c>
      <c r="B166" s="258" t="s">
        <v>461</v>
      </c>
      <c r="C166" s="244"/>
      <c r="D166" s="244"/>
      <c r="E166" s="244"/>
      <c r="F166" s="244"/>
      <c r="G166" s="244"/>
      <c r="H166" s="244"/>
      <c r="I166" s="244"/>
      <c r="J166" s="244"/>
      <c r="K166" s="283"/>
      <c r="L166" s="244"/>
      <c r="M166" s="244"/>
      <c r="N166" s="244"/>
      <c r="O166" s="244"/>
      <c r="P166" s="244"/>
      <c r="Q166" s="244"/>
      <c r="R166" s="244"/>
      <c r="S166" s="244"/>
      <c r="T166" s="244">
        <f t="shared" si="6"/>
        <v>0</v>
      </c>
    </row>
    <row r="167" spans="1:20" ht="15">
      <c r="A167" s="255" t="s">
        <v>707</v>
      </c>
      <c r="B167" s="258" t="s">
        <v>461</v>
      </c>
      <c r="C167" s="244"/>
      <c r="D167" s="244"/>
      <c r="E167" s="244"/>
      <c r="F167" s="244"/>
      <c r="G167" s="244"/>
      <c r="H167" s="244"/>
      <c r="I167" s="244"/>
      <c r="J167" s="244"/>
      <c r="K167" s="283"/>
      <c r="L167" s="244"/>
      <c r="M167" s="244"/>
      <c r="N167" s="244"/>
      <c r="O167" s="244"/>
      <c r="P167" s="244"/>
      <c r="Q167" s="244"/>
      <c r="R167" s="244"/>
      <c r="S167" s="244"/>
      <c r="T167" s="244">
        <f t="shared" si="6"/>
        <v>0</v>
      </c>
    </row>
    <row r="168" spans="1:20" ht="15">
      <c r="A168" s="255" t="s">
        <v>708</v>
      </c>
      <c r="B168" s="258" t="s">
        <v>461</v>
      </c>
      <c r="C168" s="244"/>
      <c r="D168" s="244"/>
      <c r="E168" s="244"/>
      <c r="F168" s="244"/>
      <c r="G168" s="244"/>
      <c r="H168" s="244"/>
      <c r="I168" s="244"/>
      <c r="J168" s="244"/>
      <c r="K168" s="283"/>
      <c r="L168" s="244"/>
      <c r="M168" s="244"/>
      <c r="N168" s="244"/>
      <c r="O168" s="244"/>
      <c r="P168" s="244"/>
      <c r="Q168" s="244"/>
      <c r="R168" s="244"/>
      <c r="S168" s="244"/>
      <c r="T168" s="244">
        <f t="shared" si="6"/>
        <v>0</v>
      </c>
    </row>
    <row r="169" spans="1:20" ht="15">
      <c r="A169" s="248" t="s">
        <v>709</v>
      </c>
      <c r="B169" s="243" t="s">
        <v>1022</v>
      </c>
      <c r="C169" s="244">
        <v>178848</v>
      </c>
      <c r="D169" s="244"/>
      <c r="E169" s="244"/>
      <c r="F169" s="244"/>
      <c r="G169" s="244"/>
      <c r="H169" s="244"/>
      <c r="I169" s="244"/>
      <c r="J169" s="244"/>
      <c r="K169" s="283"/>
      <c r="L169" s="244"/>
      <c r="M169" s="244"/>
      <c r="N169" s="244"/>
      <c r="O169" s="244"/>
      <c r="P169" s="244"/>
      <c r="Q169" s="244"/>
      <c r="R169" s="244"/>
      <c r="S169" s="244"/>
      <c r="T169" s="244">
        <f t="shared" si="6"/>
        <v>178848</v>
      </c>
    </row>
    <row r="170" spans="1:20" ht="15">
      <c r="A170" s="258" t="s">
        <v>710</v>
      </c>
      <c r="B170" s="258" t="s">
        <v>462</v>
      </c>
      <c r="C170" s="244"/>
      <c r="D170" s="244"/>
      <c r="E170" s="244"/>
      <c r="F170" s="244"/>
      <c r="G170" s="244"/>
      <c r="H170" s="244"/>
      <c r="I170" s="244"/>
      <c r="J170" s="244"/>
      <c r="K170" s="283"/>
      <c r="L170" s="244"/>
      <c r="M170" s="244"/>
      <c r="N170" s="244"/>
      <c r="O170" s="244"/>
      <c r="P170" s="244"/>
      <c r="Q170" s="244"/>
      <c r="R170" s="244"/>
      <c r="S170" s="244"/>
      <c r="T170" s="244">
        <f t="shared" si="6"/>
        <v>0</v>
      </c>
    </row>
    <row r="171" spans="1:20" ht="27">
      <c r="A171" s="255" t="s">
        <v>711</v>
      </c>
      <c r="B171" s="258" t="s">
        <v>462</v>
      </c>
      <c r="C171" s="244"/>
      <c r="D171" s="244"/>
      <c r="E171" s="244"/>
      <c r="F171" s="244"/>
      <c r="G171" s="244"/>
      <c r="H171" s="244"/>
      <c r="I171" s="244"/>
      <c r="J171" s="244"/>
      <c r="K171" s="283"/>
      <c r="L171" s="244"/>
      <c r="M171" s="244"/>
      <c r="N171" s="244"/>
      <c r="O171" s="244"/>
      <c r="P171" s="244"/>
      <c r="Q171" s="244"/>
      <c r="R171" s="244"/>
      <c r="S171" s="244"/>
      <c r="T171" s="244">
        <f t="shared" si="6"/>
        <v>0</v>
      </c>
    </row>
    <row r="172" spans="1:20" ht="15">
      <c r="A172" s="255" t="s">
        <v>712</v>
      </c>
      <c r="B172" s="258" t="s">
        <v>462</v>
      </c>
      <c r="C172" s="244"/>
      <c r="D172" s="244"/>
      <c r="E172" s="244"/>
      <c r="F172" s="244"/>
      <c r="G172" s="244"/>
      <c r="H172" s="244"/>
      <c r="I172" s="244"/>
      <c r="J172" s="244"/>
      <c r="K172" s="283"/>
      <c r="L172" s="244"/>
      <c r="M172" s="244"/>
      <c r="N172" s="244"/>
      <c r="O172" s="244"/>
      <c r="P172" s="244"/>
      <c r="Q172" s="244"/>
      <c r="R172" s="244"/>
      <c r="S172" s="244"/>
      <c r="T172" s="244">
        <f t="shared" si="6"/>
        <v>0</v>
      </c>
    </row>
    <row r="173" spans="1:20" ht="15">
      <c r="A173" s="260" t="s">
        <v>713</v>
      </c>
      <c r="B173" s="250" t="s">
        <v>463</v>
      </c>
      <c r="C173" s="244">
        <f>SUM(C144+C145+C148+C150+C157+C158+C159+C160+C169)</f>
        <v>1685358</v>
      </c>
      <c r="D173" s="244">
        <f aca="true" t="shared" si="8" ref="D173:S173">SUM(D144+D145+D148+D150+D157+D158+D159+D160+D169)</f>
        <v>0</v>
      </c>
      <c r="E173" s="244">
        <f t="shared" si="8"/>
        <v>0</v>
      </c>
      <c r="F173" s="244">
        <f t="shared" si="8"/>
        <v>0</v>
      </c>
      <c r="G173" s="244">
        <f t="shared" si="8"/>
        <v>0</v>
      </c>
      <c r="H173" s="244">
        <f t="shared" si="8"/>
        <v>0</v>
      </c>
      <c r="I173" s="244">
        <f t="shared" si="8"/>
        <v>0</v>
      </c>
      <c r="J173" s="244">
        <f t="shared" si="8"/>
        <v>40420</v>
      </c>
      <c r="K173" s="283">
        <f t="shared" si="8"/>
        <v>258253</v>
      </c>
      <c r="L173" s="244">
        <f t="shared" si="8"/>
        <v>5990755</v>
      </c>
      <c r="M173" s="244">
        <f t="shared" si="8"/>
        <v>184200</v>
      </c>
      <c r="N173" s="244">
        <f t="shared" si="8"/>
        <v>38232316</v>
      </c>
      <c r="O173" s="244">
        <f t="shared" si="8"/>
        <v>19250</v>
      </c>
      <c r="P173" s="244">
        <f t="shared" si="8"/>
        <v>1415050</v>
      </c>
      <c r="Q173" s="244">
        <f t="shared" si="8"/>
        <v>0</v>
      </c>
      <c r="R173" s="244">
        <f t="shared" si="8"/>
        <v>0</v>
      </c>
      <c r="S173" s="244">
        <f t="shared" si="8"/>
        <v>0</v>
      </c>
      <c r="T173" s="244">
        <f t="shared" si="6"/>
        <v>47825602</v>
      </c>
    </row>
    <row r="174" spans="1:20" ht="15">
      <c r="A174" s="253" t="s">
        <v>714</v>
      </c>
      <c r="B174" s="247" t="s">
        <v>464</v>
      </c>
      <c r="C174" s="244"/>
      <c r="D174" s="244"/>
      <c r="E174" s="244"/>
      <c r="F174" s="244"/>
      <c r="G174" s="244"/>
      <c r="H174" s="244"/>
      <c r="I174" s="244"/>
      <c r="J174" s="244"/>
      <c r="K174" s="283"/>
      <c r="L174" s="244"/>
      <c r="M174" s="244"/>
      <c r="N174" s="244"/>
      <c r="O174" s="244"/>
      <c r="P174" s="244"/>
      <c r="Q174" s="244"/>
      <c r="R174" s="244"/>
      <c r="S174" s="244"/>
      <c r="T174" s="244">
        <f t="shared" si="6"/>
        <v>0</v>
      </c>
    </row>
    <row r="175" spans="1:20" ht="15">
      <c r="A175" s="255" t="s">
        <v>715</v>
      </c>
      <c r="B175" s="258" t="s">
        <v>464</v>
      </c>
      <c r="C175" s="244"/>
      <c r="D175" s="244"/>
      <c r="E175" s="244"/>
      <c r="F175" s="244"/>
      <c r="G175" s="244"/>
      <c r="H175" s="244"/>
      <c r="I175" s="244"/>
      <c r="J175" s="244"/>
      <c r="K175" s="283"/>
      <c r="L175" s="244"/>
      <c r="M175" s="244"/>
      <c r="N175" s="244"/>
      <c r="O175" s="244"/>
      <c r="P175" s="244"/>
      <c r="Q175" s="244"/>
      <c r="R175" s="244"/>
      <c r="S175" s="244"/>
      <c r="T175" s="244">
        <f t="shared" si="6"/>
        <v>0</v>
      </c>
    </row>
    <row r="176" spans="1:20" ht="15">
      <c r="A176" s="253" t="s">
        <v>716</v>
      </c>
      <c r="B176" s="247" t="s">
        <v>465</v>
      </c>
      <c r="C176" s="244"/>
      <c r="D176" s="244"/>
      <c r="E176" s="244"/>
      <c r="F176" s="244"/>
      <c r="G176" s="244"/>
      <c r="H176" s="244"/>
      <c r="I176" s="244"/>
      <c r="J176" s="244"/>
      <c r="K176" s="283"/>
      <c r="L176" s="244"/>
      <c r="M176" s="244"/>
      <c r="N176" s="244"/>
      <c r="O176" s="244"/>
      <c r="P176" s="244"/>
      <c r="Q176" s="244"/>
      <c r="R176" s="244"/>
      <c r="S176" s="244"/>
      <c r="T176" s="244">
        <f t="shared" si="6"/>
        <v>0</v>
      </c>
    </row>
    <row r="177" spans="1:20" ht="15">
      <c r="A177" s="255" t="s">
        <v>717</v>
      </c>
      <c r="B177" s="258" t="s">
        <v>465</v>
      </c>
      <c r="C177" s="244"/>
      <c r="D177" s="244"/>
      <c r="E177" s="244"/>
      <c r="F177" s="244"/>
      <c r="G177" s="244"/>
      <c r="H177" s="244"/>
      <c r="I177" s="244"/>
      <c r="J177" s="244"/>
      <c r="K177" s="283"/>
      <c r="L177" s="244"/>
      <c r="M177" s="244"/>
      <c r="N177" s="244"/>
      <c r="O177" s="244"/>
      <c r="P177" s="244"/>
      <c r="Q177" s="244"/>
      <c r="R177" s="244"/>
      <c r="S177" s="244"/>
      <c r="T177" s="244">
        <f t="shared" si="6"/>
        <v>0</v>
      </c>
    </row>
    <row r="178" spans="1:20" ht="15">
      <c r="A178" s="253" t="s">
        <v>466</v>
      </c>
      <c r="B178" s="247" t="s">
        <v>467</v>
      </c>
      <c r="C178" s="244"/>
      <c r="D178" s="244"/>
      <c r="E178" s="244"/>
      <c r="F178" s="244"/>
      <c r="G178" s="244"/>
      <c r="H178" s="244"/>
      <c r="I178" s="244"/>
      <c r="J178" s="244"/>
      <c r="K178" s="283"/>
      <c r="L178" s="244"/>
      <c r="M178" s="244"/>
      <c r="N178" s="244"/>
      <c r="O178" s="244"/>
      <c r="P178" s="244"/>
      <c r="Q178" s="244"/>
      <c r="R178" s="244"/>
      <c r="S178" s="244"/>
      <c r="T178" s="244">
        <f t="shared" si="6"/>
        <v>0</v>
      </c>
    </row>
    <row r="179" spans="1:20" ht="15">
      <c r="A179" s="253" t="s">
        <v>718</v>
      </c>
      <c r="B179" s="247" t="s">
        <v>468</v>
      </c>
      <c r="C179" s="244"/>
      <c r="D179" s="244"/>
      <c r="E179" s="244"/>
      <c r="F179" s="244"/>
      <c r="G179" s="244"/>
      <c r="H179" s="244"/>
      <c r="I179" s="244"/>
      <c r="J179" s="244"/>
      <c r="K179" s="283"/>
      <c r="L179" s="244"/>
      <c r="M179" s="244"/>
      <c r="N179" s="244"/>
      <c r="O179" s="244"/>
      <c r="P179" s="244"/>
      <c r="Q179" s="244"/>
      <c r="R179" s="244"/>
      <c r="S179" s="244"/>
      <c r="T179" s="244">
        <f t="shared" si="6"/>
        <v>0</v>
      </c>
    </row>
    <row r="180" spans="1:20" ht="15">
      <c r="A180" s="255" t="s">
        <v>719</v>
      </c>
      <c r="B180" s="258" t="s">
        <v>468</v>
      </c>
      <c r="C180" s="244"/>
      <c r="D180" s="244"/>
      <c r="E180" s="244"/>
      <c r="F180" s="244"/>
      <c r="G180" s="244"/>
      <c r="H180" s="244"/>
      <c r="I180" s="244"/>
      <c r="J180" s="244"/>
      <c r="K180" s="283"/>
      <c r="L180" s="244"/>
      <c r="M180" s="244"/>
      <c r="N180" s="244"/>
      <c r="O180" s="244"/>
      <c r="P180" s="244"/>
      <c r="Q180" s="244"/>
      <c r="R180" s="244"/>
      <c r="S180" s="244"/>
      <c r="T180" s="244">
        <f t="shared" si="6"/>
        <v>0</v>
      </c>
    </row>
    <row r="181" spans="1:20" ht="15">
      <c r="A181" s="253" t="s">
        <v>469</v>
      </c>
      <c r="B181" s="247" t="s">
        <v>470</v>
      </c>
      <c r="C181" s="244"/>
      <c r="D181" s="244"/>
      <c r="E181" s="244"/>
      <c r="F181" s="244"/>
      <c r="G181" s="244"/>
      <c r="H181" s="244"/>
      <c r="I181" s="244"/>
      <c r="J181" s="244"/>
      <c r="K181" s="283"/>
      <c r="L181" s="244"/>
      <c r="M181" s="244"/>
      <c r="N181" s="244"/>
      <c r="O181" s="244"/>
      <c r="P181" s="244"/>
      <c r="Q181" s="244"/>
      <c r="R181" s="244"/>
      <c r="S181" s="244"/>
      <c r="T181" s="244">
        <f t="shared" si="6"/>
        <v>0</v>
      </c>
    </row>
    <row r="182" spans="1:20" ht="15">
      <c r="A182" s="249" t="s">
        <v>7</v>
      </c>
      <c r="B182" s="250" t="s">
        <v>471</v>
      </c>
      <c r="C182" s="244">
        <f>SUM(C174+C176+C178+C179+C181)</f>
        <v>0</v>
      </c>
      <c r="D182" s="244">
        <f aca="true" t="shared" si="9" ref="D182:S182">SUM(D174+D176+D178+D179+D181)</f>
        <v>0</v>
      </c>
      <c r="E182" s="244">
        <f t="shared" si="9"/>
        <v>0</v>
      </c>
      <c r="F182" s="244">
        <f t="shared" si="9"/>
        <v>0</v>
      </c>
      <c r="G182" s="244">
        <f t="shared" si="9"/>
        <v>0</v>
      </c>
      <c r="H182" s="244">
        <f t="shared" si="9"/>
        <v>0</v>
      </c>
      <c r="I182" s="244">
        <f t="shared" si="9"/>
        <v>0</v>
      </c>
      <c r="J182" s="244">
        <f t="shared" si="9"/>
        <v>0</v>
      </c>
      <c r="K182" s="283">
        <f t="shared" si="9"/>
        <v>0</v>
      </c>
      <c r="L182" s="244">
        <f t="shared" si="9"/>
        <v>0</v>
      </c>
      <c r="M182" s="244">
        <f t="shared" si="9"/>
        <v>0</v>
      </c>
      <c r="N182" s="244">
        <f>SUM(N174+N176+N178+N179+N181)</f>
        <v>0</v>
      </c>
      <c r="O182" s="244">
        <f>SUM(O174+O176+O178+O179+O181)</f>
        <v>0</v>
      </c>
      <c r="P182" s="244">
        <f t="shared" si="9"/>
        <v>0</v>
      </c>
      <c r="Q182" s="244">
        <f>SUM(Q174+Q176+Q178+Q179+Q181)</f>
        <v>0</v>
      </c>
      <c r="R182" s="244">
        <f>SUM(R174+R176+R178+R179+R181)</f>
        <v>0</v>
      </c>
      <c r="S182" s="244">
        <f t="shared" si="9"/>
        <v>0</v>
      </c>
      <c r="T182" s="244">
        <f t="shared" si="6"/>
        <v>0</v>
      </c>
    </row>
    <row r="183" spans="1:20" ht="25.5">
      <c r="A183" s="253" t="s">
        <v>472</v>
      </c>
      <c r="B183" s="247" t="s">
        <v>473</v>
      </c>
      <c r="C183" s="244"/>
      <c r="D183" s="244"/>
      <c r="E183" s="244"/>
      <c r="F183" s="244"/>
      <c r="G183" s="244"/>
      <c r="H183" s="244"/>
      <c r="I183" s="244"/>
      <c r="J183" s="244"/>
      <c r="K183" s="283"/>
      <c r="L183" s="244"/>
      <c r="M183" s="244"/>
      <c r="N183" s="244"/>
      <c r="O183" s="244"/>
      <c r="P183" s="244"/>
      <c r="Q183" s="244"/>
      <c r="R183" s="244"/>
      <c r="S183" s="244"/>
      <c r="T183" s="244">
        <f t="shared" si="6"/>
        <v>0</v>
      </c>
    </row>
    <row r="184" spans="1:20" ht="15">
      <c r="A184" s="248" t="s">
        <v>110</v>
      </c>
      <c r="B184" s="242" t="s">
        <v>474</v>
      </c>
      <c r="C184" s="244"/>
      <c r="D184" s="244"/>
      <c r="E184" s="244"/>
      <c r="F184" s="244"/>
      <c r="G184" s="244"/>
      <c r="H184" s="244"/>
      <c r="I184" s="244"/>
      <c r="J184" s="244"/>
      <c r="K184" s="283"/>
      <c r="L184" s="244"/>
      <c r="M184" s="244"/>
      <c r="N184" s="244"/>
      <c r="O184" s="244"/>
      <c r="P184" s="244"/>
      <c r="Q184" s="244"/>
      <c r="R184" s="244"/>
      <c r="S184" s="244"/>
      <c r="T184" s="244">
        <f t="shared" si="6"/>
        <v>0</v>
      </c>
    </row>
    <row r="185" spans="1:20" ht="15">
      <c r="A185" s="248" t="s">
        <v>111</v>
      </c>
      <c r="B185" s="242" t="s">
        <v>474</v>
      </c>
      <c r="C185" s="244"/>
      <c r="D185" s="244"/>
      <c r="E185" s="244"/>
      <c r="F185" s="244"/>
      <c r="G185" s="244"/>
      <c r="H185" s="244"/>
      <c r="I185" s="244"/>
      <c r="J185" s="244"/>
      <c r="K185" s="283"/>
      <c r="L185" s="244"/>
      <c r="M185" s="244"/>
      <c r="N185" s="244"/>
      <c r="O185" s="244"/>
      <c r="P185" s="244"/>
      <c r="Q185" s="244"/>
      <c r="R185" s="244"/>
      <c r="S185" s="244"/>
      <c r="T185" s="244">
        <f t="shared" si="6"/>
        <v>0</v>
      </c>
    </row>
    <row r="186" spans="1:20" ht="15">
      <c r="A186" s="248" t="s">
        <v>119</v>
      </c>
      <c r="B186" s="242" t="s">
        <v>474</v>
      </c>
      <c r="C186" s="244"/>
      <c r="D186" s="244"/>
      <c r="E186" s="244"/>
      <c r="F186" s="244"/>
      <c r="G186" s="244"/>
      <c r="H186" s="244"/>
      <c r="I186" s="244"/>
      <c r="J186" s="244"/>
      <c r="K186" s="283"/>
      <c r="L186" s="244"/>
      <c r="M186" s="244"/>
      <c r="N186" s="244"/>
      <c r="O186" s="244"/>
      <c r="P186" s="244"/>
      <c r="Q186" s="244"/>
      <c r="R186" s="244"/>
      <c r="S186" s="244"/>
      <c r="T186" s="244">
        <f t="shared" si="6"/>
        <v>0</v>
      </c>
    </row>
    <row r="187" spans="1:20" ht="15">
      <c r="A187" s="242" t="s">
        <v>118</v>
      </c>
      <c r="B187" s="242" t="s">
        <v>474</v>
      </c>
      <c r="C187" s="244"/>
      <c r="D187" s="244"/>
      <c r="E187" s="244"/>
      <c r="F187" s="244"/>
      <c r="G187" s="244"/>
      <c r="H187" s="244"/>
      <c r="I187" s="244"/>
      <c r="J187" s="244"/>
      <c r="K187" s="283"/>
      <c r="L187" s="244"/>
      <c r="M187" s="244"/>
      <c r="N187" s="244"/>
      <c r="O187" s="244"/>
      <c r="P187" s="244"/>
      <c r="Q187" s="244"/>
      <c r="R187" s="244"/>
      <c r="S187" s="244"/>
      <c r="T187" s="244">
        <f t="shared" si="6"/>
        <v>0</v>
      </c>
    </row>
    <row r="188" spans="1:20" ht="15">
      <c r="A188" s="242" t="s">
        <v>117</v>
      </c>
      <c r="B188" s="242" t="s">
        <v>474</v>
      </c>
      <c r="C188" s="244"/>
      <c r="D188" s="244"/>
      <c r="E188" s="244"/>
      <c r="F188" s="244"/>
      <c r="G188" s="244"/>
      <c r="H188" s="244"/>
      <c r="I188" s="244"/>
      <c r="J188" s="244"/>
      <c r="K188" s="283"/>
      <c r="L188" s="244"/>
      <c r="M188" s="244"/>
      <c r="N188" s="244"/>
      <c r="O188" s="244"/>
      <c r="P188" s="244"/>
      <c r="Q188" s="244"/>
      <c r="R188" s="244"/>
      <c r="S188" s="244"/>
      <c r="T188" s="244">
        <f t="shared" si="6"/>
        <v>0</v>
      </c>
    </row>
    <row r="189" spans="1:20" ht="15">
      <c r="A189" s="242" t="s">
        <v>116</v>
      </c>
      <c r="B189" s="242" t="s">
        <v>474</v>
      </c>
      <c r="C189" s="244"/>
      <c r="D189" s="244"/>
      <c r="E189" s="244"/>
      <c r="F189" s="244"/>
      <c r="G189" s="244"/>
      <c r="H189" s="244"/>
      <c r="I189" s="244"/>
      <c r="J189" s="244"/>
      <c r="K189" s="283"/>
      <c r="L189" s="244"/>
      <c r="M189" s="244"/>
      <c r="N189" s="244"/>
      <c r="O189" s="244"/>
      <c r="P189" s="244"/>
      <c r="Q189" s="244"/>
      <c r="R189" s="244"/>
      <c r="S189" s="244"/>
      <c r="T189" s="244">
        <f t="shared" si="6"/>
        <v>0</v>
      </c>
    </row>
    <row r="190" spans="1:20" ht="15">
      <c r="A190" s="248" t="s">
        <v>115</v>
      </c>
      <c r="B190" s="242" t="s">
        <v>474</v>
      </c>
      <c r="C190" s="244"/>
      <c r="D190" s="244"/>
      <c r="E190" s="244"/>
      <c r="F190" s="244"/>
      <c r="G190" s="244"/>
      <c r="H190" s="244"/>
      <c r="I190" s="244"/>
      <c r="J190" s="244"/>
      <c r="K190" s="283"/>
      <c r="L190" s="244"/>
      <c r="M190" s="244"/>
      <c r="N190" s="244"/>
      <c r="O190" s="244"/>
      <c r="P190" s="244"/>
      <c r="Q190" s="244"/>
      <c r="R190" s="244"/>
      <c r="S190" s="244"/>
      <c r="T190" s="244">
        <f t="shared" si="6"/>
        <v>0</v>
      </c>
    </row>
    <row r="191" spans="1:20" ht="15">
      <c r="A191" s="248" t="s">
        <v>120</v>
      </c>
      <c r="B191" s="242" t="s">
        <v>474</v>
      </c>
      <c r="C191" s="244"/>
      <c r="D191" s="244"/>
      <c r="E191" s="244"/>
      <c r="F191" s="244"/>
      <c r="G191" s="244"/>
      <c r="H191" s="244"/>
      <c r="I191" s="244"/>
      <c r="J191" s="244"/>
      <c r="K191" s="283"/>
      <c r="L191" s="244"/>
      <c r="M191" s="244"/>
      <c r="N191" s="244"/>
      <c r="O191" s="244"/>
      <c r="P191" s="244"/>
      <c r="Q191" s="244"/>
      <c r="R191" s="244"/>
      <c r="S191" s="244"/>
      <c r="T191" s="244">
        <f t="shared" si="6"/>
        <v>0</v>
      </c>
    </row>
    <row r="192" spans="1:20" ht="15">
      <c r="A192" s="248" t="s">
        <v>112</v>
      </c>
      <c r="B192" s="242" t="s">
        <v>474</v>
      </c>
      <c r="C192" s="244"/>
      <c r="D192" s="244"/>
      <c r="E192" s="244"/>
      <c r="F192" s="244"/>
      <c r="G192" s="244"/>
      <c r="H192" s="244"/>
      <c r="I192" s="244"/>
      <c r="J192" s="244"/>
      <c r="K192" s="283"/>
      <c r="L192" s="244"/>
      <c r="M192" s="244"/>
      <c r="N192" s="244"/>
      <c r="O192" s="244"/>
      <c r="P192" s="244"/>
      <c r="Q192" s="244"/>
      <c r="R192" s="244"/>
      <c r="S192" s="244"/>
      <c r="T192" s="244">
        <f t="shared" si="6"/>
        <v>0</v>
      </c>
    </row>
    <row r="193" spans="1:20" ht="15">
      <c r="A193" s="248" t="s">
        <v>113</v>
      </c>
      <c r="B193" s="242" t="s">
        <v>474</v>
      </c>
      <c r="C193" s="244"/>
      <c r="D193" s="244"/>
      <c r="E193" s="244"/>
      <c r="F193" s="244"/>
      <c r="G193" s="244"/>
      <c r="H193" s="244"/>
      <c r="I193" s="244"/>
      <c r="J193" s="244"/>
      <c r="K193" s="283"/>
      <c r="L193" s="244"/>
      <c r="M193" s="244"/>
      <c r="N193" s="244"/>
      <c r="O193" s="244"/>
      <c r="P193" s="244"/>
      <c r="Q193" s="244"/>
      <c r="R193" s="244"/>
      <c r="S193" s="244"/>
      <c r="T193" s="244">
        <f t="shared" si="6"/>
        <v>0</v>
      </c>
    </row>
    <row r="194" spans="1:20" ht="25.5">
      <c r="A194" s="246" t="s">
        <v>36</v>
      </c>
      <c r="B194" s="247" t="s">
        <v>474</v>
      </c>
      <c r="C194" s="244"/>
      <c r="D194" s="244"/>
      <c r="E194" s="244"/>
      <c r="F194" s="244"/>
      <c r="G194" s="244"/>
      <c r="H194" s="244"/>
      <c r="I194" s="244"/>
      <c r="J194" s="244"/>
      <c r="K194" s="283"/>
      <c r="L194" s="244"/>
      <c r="M194" s="244"/>
      <c r="N194" s="244"/>
      <c r="O194" s="244"/>
      <c r="P194" s="244"/>
      <c r="Q194" s="244"/>
      <c r="R194" s="244"/>
      <c r="S194" s="244"/>
      <c r="T194" s="244">
        <f t="shared" si="6"/>
        <v>0</v>
      </c>
    </row>
    <row r="195" spans="1:20" ht="15">
      <c r="A195" s="248" t="s">
        <v>110</v>
      </c>
      <c r="B195" s="242" t="s">
        <v>475</v>
      </c>
      <c r="C195" s="244"/>
      <c r="D195" s="244"/>
      <c r="E195" s="244"/>
      <c r="F195" s="244"/>
      <c r="G195" s="244"/>
      <c r="H195" s="244"/>
      <c r="I195" s="244"/>
      <c r="J195" s="244"/>
      <c r="K195" s="283"/>
      <c r="L195" s="244"/>
      <c r="M195" s="244"/>
      <c r="N195" s="244"/>
      <c r="O195" s="244"/>
      <c r="P195" s="244"/>
      <c r="Q195" s="244"/>
      <c r="R195" s="244"/>
      <c r="S195" s="244"/>
      <c r="T195" s="244">
        <f t="shared" si="6"/>
        <v>0</v>
      </c>
    </row>
    <row r="196" spans="1:20" ht="15">
      <c r="A196" s="248" t="s">
        <v>111</v>
      </c>
      <c r="B196" s="242" t="s">
        <v>475</v>
      </c>
      <c r="C196" s="244"/>
      <c r="D196" s="244"/>
      <c r="E196" s="244"/>
      <c r="F196" s="244"/>
      <c r="G196" s="244"/>
      <c r="H196" s="244"/>
      <c r="I196" s="244"/>
      <c r="J196" s="244"/>
      <c r="K196" s="283"/>
      <c r="L196" s="244"/>
      <c r="M196" s="244"/>
      <c r="N196" s="244"/>
      <c r="O196" s="244"/>
      <c r="P196" s="244"/>
      <c r="Q196" s="244"/>
      <c r="R196" s="244"/>
      <c r="S196" s="244"/>
      <c r="T196" s="244">
        <f t="shared" si="6"/>
        <v>0</v>
      </c>
    </row>
    <row r="197" spans="1:20" ht="15">
      <c r="A197" s="248" t="s">
        <v>119</v>
      </c>
      <c r="B197" s="242" t="s">
        <v>475</v>
      </c>
      <c r="C197" s="244"/>
      <c r="D197" s="244"/>
      <c r="E197" s="244"/>
      <c r="F197" s="244"/>
      <c r="G197" s="244"/>
      <c r="H197" s="244"/>
      <c r="I197" s="244"/>
      <c r="J197" s="244"/>
      <c r="K197" s="283"/>
      <c r="L197" s="244"/>
      <c r="M197" s="244"/>
      <c r="N197" s="244"/>
      <c r="O197" s="244"/>
      <c r="P197" s="244"/>
      <c r="Q197" s="244"/>
      <c r="R197" s="244"/>
      <c r="S197" s="244"/>
      <c r="T197" s="244">
        <f t="shared" si="6"/>
        <v>0</v>
      </c>
    </row>
    <row r="198" spans="1:20" ht="15">
      <c r="A198" s="242" t="s">
        <v>118</v>
      </c>
      <c r="B198" s="242" t="s">
        <v>475</v>
      </c>
      <c r="C198" s="244"/>
      <c r="D198" s="244"/>
      <c r="E198" s="244"/>
      <c r="F198" s="244"/>
      <c r="G198" s="244"/>
      <c r="H198" s="244"/>
      <c r="I198" s="244"/>
      <c r="J198" s="244"/>
      <c r="K198" s="283"/>
      <c r="L198" s="244"/>
      <c r="M198" s="244"/>
      <c r="N198" s="244"/>
      <c r="O198" s="244"/>
      <c r="P198" s="244"/>
      <c r="Q198" s="244"/>
      <c r="R198" s="244"/>
      <c r="S198" s="244"/>
      <c r="T198" s="244">
        <f t="shared" si="6"/>
        <v>0</v>
      </c>
    </row>
    <row r="199" spans="1:20" ht="15">
      <c r="A199" s="242" t="s">
        <v>117</v>
      </c>
      <c r="B199" s="242" t="s">
        <v>475</v>
      </c>
      <c r="C199" s="244"/>
      <c r="D199" s="244"/>
      <c r="E199" s="244"/>
      <c r="F199" s="244"/>
      <c r="G199" s="244"/>
      <c r="H199" s="244"/>
      <c r="I199" s="244"/>
      <c r="J199" s="244"/>
      <c r="K199" s="283"/>
      <c r="L199" s="244"/>
      <c r="M199" s="244"/>
      <c r="N199" s="244"/>
      <c r="O199" s="244"/>
      <c r="P199" s="244"/>
      <c r="Q199" s="244"/>
      <c r="R199" s="244"/>
      <c r="S199" s="244"/>
      <c r="T199" s="244">
        <f t="shared" si="6"/>
        <v>0</v>
      </c>
    </row>
    <row r="200" spans="1:20" ht="15">
      <c r="A200" s="242" t="s">
        <v>116</v>
      </c>
      <c r="B200" s="242" t="s">
        <v>475</v>
      </c>
      <c r="C200" s="244"/>
      <c r="D200" s="244"/>
      <c r="E200" s="244"/>
      <c r="F200" s="244"/>
      <c r="G200" s="244"/>
      <c r="H200" s="244"/>
      <c r="I200" s="244"/>
      <c r="J200" s="244"/>
      <c r="K200" s="283"/>
      <c r="L200" s="244"/>
      <c r="M200" s="244"/>
      <c r="N200" s="244"/>
      <c r="O200" s="244"/>
      <c r="P200" s="244"/>
      <c r="Q200" s="244"/>
      <c r="R200" s="244"/>
      <c r="S200" s="244"/>
      <c r="T200" s="244">
        <f aca="true" t="shared" si="10" ref="T200:T263">SUM(C200:S200)</f>
        <v>0</v>
      </c>
    </row>
    <row r="201" spans="1:20" ht="15">
      <c r="A201" s="248" t="s">
        <v>115</v>
      </c>
      <c r="B201" s="242" t="s">
        <v>475</v>
      </c>
      <c r="C201" s="244"/>
      <c r="D201" s="244"/>
      <c r="E201" s="244"/>
      <c r="F201" s="244"/>
      <c r="G201" s="244"/>
      <c r="H201" s="244"/>
      <c r="I201" s="244"/>
      <c r="J201" s="244"/>
      <c r="K201" s="283"/>
      <c r="L201" s="244"/>
      <c r="M201" s="244"/>
      <c r="N201" s="244"/>
      <c r="O201" s="244"/>
      <c r="P201" s="244"/>
      <c r="Q201" s="244"/>
      <c r="R201" s="244"/>
      <c r="S201" s="244"/>
      <c r="T201" s="244">
        <f t="shared" si="10"/>
        <v>0</v>
      </c>
    </row>
    <row r="202" spans="1:20" ht="15">
      <c r="A202" s="248" t="s">
        <v>114</v>
      </c>
      <c r="B202" s="242" t="s">
        <v>475</v>
      </c>
      <c r="C202" s="244"/>
      <c r="D202" s="244"/>
      <c r="E202" s="244"/>
      <c r="F202" s="244"/>
      <c r="G202" s="244"/>
      <c r="H202" s="244"/>
      <c r="I202" s="244"/>
      <c r="J202" s="244"/>
      <c r="K202" s="283"/>
      <c r="L202" s="244"/>
      <c r="M202" s="244"/>
      <c r="N202" s="244"/>
      <c r="O202" s="244"/>
      <c r="P202" s="244"/>
      <c r="Q202" s="244"/>
      <c r="R202" s="244"/>
      <c r="S202" s="244"/>
      <c r="T202" s="244">
        <f t="shared" si="10"/>
        <v>0</v>
      </c>
    </row>
    <row r="203" spans="1:20" ht="15">
      <c r="A203" s="248" t="s">
        <v>112</v>
      </c>
      <c r="B203" s="242" t="s">
        <v>475</v>
      </c>
      <c r="C203" s="244"/>
      <c r="D203" s="244"/>
      <c r="E203" s="244"/>
      <c r="F203" s="244"/>
      <c r="G203" s="244"/>
      <c r="H203" s="244"/>
      <c r="I203" s="244"/>
      <c r="J203" s="244"/>
      <c r="K203" s="283"/>
      <c r="L203" s="244"/>
      <c r="M203" s="244"/>
      <c r="N203" s="244"/>
      <c r="O203" s="244"/>
      <c r="P203" s="244"/>
      <c r="Q203" s="244"/>
      <c r="R203" s="244"/>
      <c r="S203" s="244"/>
      <c r="T203" s="244">
        <f t="shared" si="10"/>
        <v>0</v>
      </c>
    </row>
    <row r="204" spans="1:20" ht="15">
      <c r="A204" s="248" t="s">
        <v>113</v>
      </c>
      <c r="B204" s="242" t="s">
        <v>475</v>
      </c>
      <c r="C204" s="244"/>
      <c r="D204" s="244"/>
      <c r="E204" s="244"/>
      <c r="F204" s="244"/>
      <c r="G204" s="244"/>
      <c r="H204" s="244"/>
      <c r="I204" s="244"/>
      <c r="J204" s="244"/>
      <c r="K204" s="283"/>
      <c r="L204" s="244"/>
      <c r="M204" s="244"/>
      <c r="N204" s="244"/>
      <c r="O204" s="244"/>
      <c r="P204" s="244"/>
      <c r="Q204" s="244"/>
      <c r="R204" s="244"/>
      <c r="S204" s="244"/>
      <c r="T204" s="244">
        <f t="shared" si="10"/>
        <v>0</v>
      </c>
    </row>
    <row r="205" spans="1:20" ht="15">
      <c r="A205" s="253" t="s">
        <v>37</v>
      </c>
      <c r="B205" s="247" t="s">
        <v>475</v>
      </c>
      <c r="C205" s="244"/>
      <c r="D205" s="244"/>
      <c r="E205" s="244"/>
      <c r="F205" s="244"/>
      <c r="G205" s="244"/>
      <c r="H205" s="244"/>
      <c r="I205" s="244"/>
      <c r="J205" s="244"/>
      <c r="K205" s="283"/>
      <c r="L205" s="244"/>
      <c r="M205" s="244"/>
      <c r="N205" s="244"/>
      <c r="O205" s="244"/>
      <c r="P205" s="244"/>
      <c r="Q205" s="244"/>
      <c r="R205" s="244"/>
      <c r="S205" s="244"/>
      <c r="T205" s="244">
        <f t="shared" si="10"/>
        <v>0</v>
      </c>
    </row>
    <row r="206" spans="1:20" ht="15">
      <c r="A206" s="249" t="s">
        <v>8</v>
      </c>
      <c r="B206" s="250" t="s">
        <v>476</v>
      </c>
      <c r="C206" s="244"/>
      <c r="D206" s="244"/>
      <c r="E206" s="244"/>
      <c r="F206" s="244"/>
      <c r="G206" s="244"/>
      <c r="H206" s="244"/>
      <c r="I206" s="244"/>
      <c r="J206" s="244"/>
      <c r="K206" s="283"/>
      <c r="L206" s="244"/>
      <c r="M206" s="244"/>
      <c r="N206" s="244"/>
      <c r="O206" s="244"/>
      <c r="P206" s="244"/>
      <c r="Q206" s="244"/>
      <c r="R206" s="244"/>
      <c r="S206" s="244"/>
      <c r="T206" s="244">
        <f t="shared" si="10"/>
        <v>0</v>
      </c>
    </row>
    <row r="207" spans="1:20" ht="25.5">
      <c r="A207" s="253" t="s">
        <v>477</v>
      </c>
      <c r="B207" s="247" t="s">
        <v>478</v>
      </c>
      <c r="C207" s="244"/>
      <c r="D207" s="244"/>
      <c r="E207" s="244"/>
      <c r="F207" s="244"/>
      <c r="G207" s="244"/>
      <c r="H207" s="244"/>
      <c r="I207" s="244"/>
      <c r="J207" s="244"/>
      <c r="K207" s="283"/>
      <c r="L207" s="244"/>
      <c r="M207" s="244"/>
      <c r="N207" s="244"/>
      <c r="O207" s="244"/>
      <c r="P207" s="244"/>
      <c r="Q207" s="244"/>
      <c r="R207" s="244"/>
      <c r="S207" s="244"/>
      <c r="T207" s="244">
        <f t="shared" si="10"/>
        <v>0</v>
      </c>
    </row>
    <row r="208" spans="1:20" ht="15">
      <c r="A208" s="248" t="s">
        <v>110</v>
      </c>
      <c r="B208" s="242" t="s">
        <v>659</v>
      </c>
      <c r="C208" s="244"/>
      <c r="D208" s="244"/>
      <c r="E208" s="244"/>
      <c r="F208" s="244"/>
      <c r="G208" s="244"/>
      <c r="H208" s="244"/>
      <c r="I208" s="244"/>
      <c r="J208" s="244"/>
      <c r="K208" s="283"/>
      <c r="L208" s="244"/>
      <c r="M208" s="244"/>
      <c r="N208" s="244"/>
      <c r="O208" s="244"/>
      <c r="P208" s="244"/>
      <c r="Q208" s="244"/>
      <c r="R208" s="244"/>
      <c r="S208" s="244"/>
      <c r="T208" s="244">
        <f t="shared" si="10"/>
        <v>0</v>
      </c>
    </row>
    <row r="209" spans="1:20" ht="15">
      <c r="A209" s="248" t="s">
        <v>111</v>
      </c>
      <c r="B209" s="242" t="s">
        <v>659</v>
      </c>
      <c r="C209" s="244"/>
      <c r="D209" s="244"/>
      <c r="E209" s="244"/>
      <c r="F209" s="244"/>
      <c r="G209" s="244"/>
      <c r="H209" s="244"/>
      <c r="I209" s="244"/>
      <c r="J209" s="244"/>
      <c r="K209" s="283"/>
      <c r="L209" s="244"/>
      <c r="M209" s="244"/>
      <c r="N209" s="244"/>
      <c r="O209" s="244"/>
      <c r="P209" s="244"/>
      <c r="Q209" s="244"/>
      <c r="R209" s="244"/>
      <c r="S209" s="244"/>
      <c r="T209" s="244">
        <f t="shared" si="10"/>
        <v>0</v>
      </c>
    </row>
    <row r="210" spans="1:20" ht="15">
      <c r="A210" s="248" t="s">
        <v>119</v>
      </c>
      <c r="B210" s="242" t="s">
        <v>659</v>
      </c>
      <c r="C210" s="244">
        <v>323788</v>
      </c>
      <c r="D210" s="244"/>
      <c r="E210" s="244"/>
      <c r="F210" s="244"/>
      <c r="G210" s="244"/>
      <c r="H210" s="244"/>
      <c r="I210" s="244"/>
      <c r="J210" s="244"/>
      <c r="K210" s="283"/>
      <c r="L210" s="244"/>
      <c r="M210" s="244"/>
      <c r="N210" s="244"/>
      <c r="O210" s="244"/>
      <c r="P210" s="244"/>
      <c r="Q210" s="244"/>
      <c r="R210" s="244"/>
      <c r="S210" s="244"/>
      <c r="T210" s="244">
        <f t="shared" si="10"/>
        <v>323788</v>
      </c>
    </row>
    <row r="211" spans="1:20" ht="15">
      <c r="A211" s="242" t="s">
        <v>118</v>
      </c>
      <c r="B211" s="242" t="s">
        <v>659</v>
      </c>
      <c r="C211" s="244"/>
      <c r="D211" s="244"/>
      <c r="E211" s="244"/>
      <c r="F211" s="244"/>
      <c r="G211" s="244"/>
      <c r="H211" s="244"/>
      <c r="I211" s="244"/>
      <c r="J211" s="244"/>
      <c r="K211" s="283"/>
      <c r="L211" s="244"/>
      <c r="M211" s="244"/>
      <c r="N211" s="244"/>
      <c r="O211" s="244"/>
      <c r="P211" s="244"/>
      <c r="Q211" s="244"/>
      <c r="R211" s="244"/>
      <c r="S211" s="244"/>
      <c r="T211" s="244">
        <f t="shared" si="10"/>
        <v>0</v>
      </c>
    </row>
    <row r="212" spans="1:20" ht="15">
      <c r="A212" s="242" t="s">
        <v>117</v>
      </c>
      <c r="B212" s="242" t="s">
        <v>659</v>
      </c>
      <c r="C212" s="244"/>
      <c r="D212" s="244"/>
      <c r="E212" s="244"/>
      <c r="F212" s="244"/>
      <c r="G212" s="244"/>
      <c r="H212" s="244"/>
      <c r="I212" s="244"/>
      <c r="J212" s="244"/>
      <c r="K212" s="283"/>
      <c r="L212" s="244"/>
      <c r="M212" s="244"/>
      <c r="N212" s="244"/>
      <c r="O212" s="244"/>
      <c r="P212" s="244"/>
      <c r="Q212" s="244"/>
      <c r="R212" s="244"/>
      <c r="S212" s="244"/>
      <c r="T212" s="244">
        <f t="shared" si="10"/>
        <v>0</v>
      </c>
    </row>
    <row r="213" spans="1:20" ht="15">
      <c r="A213" s="242" t="s">
        <v>116</v>
      </c>
      <c r="B213" s="242" t="s">
        <v>659</v>
      </c>
      <c r="C213" s="244"/>
      <c r="D213" s="244"/>
      <c r="E213" s="244"/>
      <c r="F213" s="244"/>
      <c r="G213" s="244"/>
      <c r="H213" s="244"/>
      <c r="I213" s="244"/>
      <c r="J213" s="244"/>
      <c r="K213" s="283"/>
      <c r="L213" s="244"/>
      <c r="M213" s="244"/>
      <c r="N213" s="244"/>
      <c r="O213" s="244"/>
      <c r="P213" s="244"/>
      <c r="Q213" s="244"/>
      <c r="R213" s="244"/>
      <c r="S213" s="244"/>
      <c r="T213" s="244">
        <f t="shared" si="10"/>
        <v>0</v>
      </c>
    </row>
    <row r="214" spans="1:20" ht="15">
      <c r="A214" s="248" t="s">
        <v>115</v>
      </c>
      <c r="B214" s="242" t="s">
        <v>659</v>
      </c>
      <c r="C214" s="244"/>
      <c r="D214" s="244"/>
      <c r="E214" s="244"/>
      <c r="F214" s="244"/>
      <c r="G214" s="244"/>
      <c r="H214" s="244"/>
      <c r="I214" s="244"/>
      <c r="J214" s="244"/>
      <c r="K214" s="283"/>
      <c r="L214" s="244"/>
      <c r="M214" s="244"/>
      <c r="N214" s="244"/>
      <c r="O214" s="244"/>
      <c r="P214" s="244"/>
      <c r="Q214" s="244"/>
      <c r="R214" s="244"/>
      <c r="S214" s="244"/>
      <c r="T214" s="244">
        <f t="shared" si="10"/>
        <v>0</v>
      </c>
    </row>
    <row r="215" spans="1:20" ht="15">
      <c r="A215" s="248" t="s">
        <v>120</v>
      </c>
      <c r="B215" s="242" t="s">
        <v>659</v>
      </c>
      <c r="C215" s="244"/>
      <c r="D215" s="244"/>
      <c r="E215" s="244"/>
      <c r="F215" s="244"/>
      <c r="G215" s="244"/>
      <c r="H215" s="244"/>
      <c r="I215" s="244"/>
      <c r="J215" s="244"/>
      <c r="K215" s="283"/>
      <c r="L215" s="244"/>
      <c r="M215" s="244"/>
      <c r="N215" s="244"/>
      <c r="O215" s="244"/>
      <c r="P215" s="244"/>
      <c r="Q215" s="244"/>
      <c r="R215" s="244"/>
      <c r="S215" s="244"/>
      <c r="T215" s="244">
        <f t="shared" si="10"/>
        <v>0</v>
      </c>
    </row>
    <row r="216" spans="1:20" ht="15">
      <c r="A216" s="248" t="s">
        <v>112</v>
      </c>
      <c r="B216" s="242" t="s">
        <v>659</v>
      </c>
      <c r="C216" s="244"/>
      <c r="D216" s="244"/>
      <c r="E216" s="244"/>
      <c r="F216" s="244"/>
      <c r="G216" s="244"/>
      <c r="H216" s="244"/>
      <c r="I216" s="244"/>
      <c r="J216" s="244"/>
      <c r="K216" s="283"/>
      <c r="L216" s="244"/>
      <c r="M216" s="244"/>
      <c r="N216" s="244"/>
      <c r="O216" s="244"/>
      <c r="P216" s="244"/>
      <c r="Q216" s="244"/>
      <c r="R216" s="244"/>
      <c r="S216" s="244"/>
      <c r="T216" s="244">
        <f t="shared" si="10"/>
        <v>0</v>
      </c>
    </row>
    <row r="217" spans="1:20" ht="15">
      <c r="A217" s="248" t="s">
        <v>113</v>
      </c>
      <c r="B217" s="242" t="s">
        <v>659</v>
      </c>
      <c r="C217" s="244"/>
      <c r="D217" s="244"/>
      <c r="E217" s="244"/>
      <c r="F217" s="244"/>
      <c r="G217" s="244"/>
      <c r="H217" s="244"/>
      <c r="I217" s="244"/>
      <c r="J217" s="244"/>
      <c r="K217" s="283"/>
      <c r="L217" s="244"/>
      <c r="M217" s="244"/>
      <c r="N217" s="244"/>
      <c r="O217" s="244"/>
      <c r="P217" s="244"/>
      <c r="Q217" s="244"/>
      <c r="R217" s="244"/>
      <c r="S217" s="244"/>
      <c r="T217" s="244">
        <f t="shared" si="10"/>
        <v>0</v>
      </c>
    </row>
    <row r="218" spans="1:20" ht="25.5">
      <c r="A218" s="246" t="s">
        <v>38</v>
      </c>
      <c r="B218" s="247" t="s">
        <v>659</v>
      </c>
      <c r="C218" s="244">
        <f>SUM(C208:C217)</f>
        <v>323788</v>
      </c>
      <c r="D218" s="244"/>
      <c r="E218" s="244"/>
      <c r="F218" s="244"/>
      <c r="G218" s="244"/>
      <c r="H218" s="244"/>
      <c r="I218" s="244"/>
      <c r="J218" s="244"/>
      <c r="K218" s="283"/>
      <c r="L218" s="244"/>
      <c r="M218" s="244"/>
      <c r="N218" s="244"/>
      <c r="O218" s="244"/>
      <c r="P218" s="244"/>
      <c r="Q218" s="244"/>
      <c r="R218" s="244"/>
      <c r="S218" s="244"/>
      <c r="T218" s="244">
        <f t="shared" si="10"/>
        <v>323788</v>
      </c>
    </row>
    <row r="219" spans="1:20" ht="15">
      <c r="A219" s="248" t="s">
        <v>110</v>
      </c>
      <c r="B219" s="242" t="s">
        <v>660</v>
      </c>
      <c r="C219" s="244"/>
      <c r="D219" s="244"/>
      <c r="E219" s="244"/>
      <c r="F219" s="244"/>
      <c r="G219" s="244"/>
      <c r="H219" s="244"/>
      <c r="I219" s="244"/>
      <c r="J219" s="244"/>
      <c r="K219" s="283"/>
      <c r="L219" s="244"/>
      <c r="M219" s="244"/>
      <c r="N219" s="244"/>
      <c r="O219" s="244"/>
      <c r="P219" s="244"/>
      <c r="Q219" s="244"/>
      <c r="R219" s="244"/>
      <c r="S219" s="244"/>
      <c r="T219" s="244">
        <f t="shared" si="10"/>
        <v>0</v>
      </c>
    </row>
    <row r="220" spans="1:20" ht="15">
      <c r="A220" s="248" t="s">
        <v>111</v>
      </c>
      <c r="B220" s="242" t="s">
        <v>660</v>
      </c>
      <c r="C220" s="244"/>
      <c r="D220" s="244"/>
      <c r="E220" s="244"/>
      <c r="F220" s="244"/>
      <c r="G220" s="244"/>
      <c r="H220" s="244"/>
      <c r="I220" s="244"/>
      <c r="J220" s="244"/>
      <c r="K220" s="283"/>
      <c r="L220" s="244"/>
      <c r="M220" s="244"/>
      <c r="N220" s="244"/>
      <c r="O220" s="244"/>
      <c r="P220" s="244"/>
      <c r="Q220" s="244"/>
      <c r="R220" s="244"/>
      <c r="S220" s="244"/>
      <c r="T220" s="244">
        <f t="shared" si="10"/>
        <v>0</v>
      </c>
    </row>
    <row r="221" spans="1:20" ht="15">
      <c r="A221" s="248" t="s">
        <v>119</v>
      </c>
      <c r="B221" s="242" t="s">
        <v>660</v>
      </c>
      <c r="C221" s="244"/>
      <c r="D221" s="244"/>
      <c r="E221" s="244"/>
      <c r="F221" s="244"/>
      <c r="G221" s="244"/>
      <c r="H221" s="244"/>
      <c r="I221" s="244"/>
      <c r="J221" s="244"/>
      <c r="K221" s="283">
        <v>1330000</v>
      </c>
      <c r="L221" s="244"/>
      <c r="M221" s="244"/>
      <c r="N221" s="244"/>
      <c r="O221" s="244"/>
      <c r="P221" s="244"/>
      <c r="Q221" s="244"/>
      <c r="R221" s="244"/>
      <c r="S221" s="244"/>
      <c r="T221" s="244">
        <f t="shared" si="10"/>
        <v>1330000</v>
      </c>
    </row>
    <row r="222" spans="1:20" ht="15">
      <c r="A222" s="242" t="s">
        <v>118</v>
      </c>
      <c r="B222" s="242" t="s">
        <v>660</v>
      </c>
      <c r="C222" s="244"/>
      <c r="D222" s="244"/>
      <c r="E222" s="244"/>
      <c r="F222" s="244"/>
      <c r="G222" s="244"/>
      <c r="H222" s="244"/>
      <c r="I222" s="244"/>
      <c r="J222" s="244"/>
      <c r="K222" s="283"/>
      <c r="L222" s="244"/>
      <c r="M222" s="244"/>
      <c r="N222" s="244"/>
      <c r="O222" s="244"/>
      <c r="P222" s="244"/>
      <c r="Q222" s="244"/>
      <c r="R222" s="244"/>
      <c r="S222" s="244"/>
      <c r="T222" s="244">
        <f t="shared" si="10"/>
        <v>0</v>
      </c>
    </row>
    <row r="223" spans="1:20" ht="15">
      <c r="A223" s="242" t="s">
        <v>117</v>
      </c>
      <c r="B223" s="242" t="s">
        <v>660</v>
      </c>
      <c r="C223" s="244"/>
      <c r="D223" s="244"/>
      <c r="E223" s="244"/>
      <c r="F223" s="244"/>
      <c r="G223" s="244"/>
      <c r="H223" s="244"/>
      <c r="I223" s="244"/>
      <c r="J223" s="244"/>
      <c r="K223" s="283"/>
      <c r="L223" s="244"/>
      <c r="M223" s="244"/>
      <c r="N223" s="244"/>
      <c r="O223" s="244"/>
      <c r="P223" s="244"/>
      <c r="Q223" s="244"/>
      <c r="R223" s="244"/>
      <c r="S223" s="244"/>
      <c r="T223" s="244">
        <f t="shared" si="10"/>
        <v>0</v>
      </c>
    </row>
    <row r="224" spans="1:20" ht="15">
      <c r="A224" s="242" t="s">
        <v>116</v>
      </c>
      <c r="B224" s="242" t="s">
        <v>660</v>
      </c>
      <c r="C224" s="244"/>
      <c r="D224" s="244"/>
      <c r="E224" s="244"/>
      <c r="F224" s="244"/>
      <c r="G224" s="244"/>
      <c r="H224" s="244"/>
      <c r="I224" s="244"/>
      <c r="J224" s="244"/>
      <c r="K224" s="283"/>
      <c r="L224" s="244"/>
      <c r="M224" s="244"/>
      <c r="N224" s="244"/>
      <c r="O224" s="244"/>
      <c r="P224" s="244"/>
      <c r="Q224" s="244"/>
      <c r="R224" s="244"/>
      <c r="S224" s="244"/>
      <c r="T224" s="244">
        <f t="shared" si="10"/>
        <v>0</v>
      </c>
    </row>
    <row r="225" spans="1:20" ht="15">
      <c r="A225" s="248" t="s">
        <v>115</v>
      </c>
      <c r="B225" s="242" t="s">
        <v>660</v>
      </c>
      <c r="C225" s="244"/>
      <c r="D225" s="244"/>
      <c r="E225" s="244"/>
      <c r="F225" s="244"/>
      <c r="G225" s="244"/>
      <c r="H225" s="244"/>
      <c r="I225" s="244"/>
      <c r="J225" s="244"/>
      <c r="K225" s="283"/>
      <c r="L225" s="244"/>
      <c r="M225" s="244"/>
      <c r="N225" s="244"/>
      <c r="O225" s="244"/>
      <c r="P225" s="244"/>
      <c r="Q225" s="244"/>
      <c r="R225" s="244"/>
      <c r="S225" s="244"/>
      <c r="T225" s="244">
        <f t="shared" si="10"/>
        <v>0</v>
      </c>
    </row>
    <row r="226" spans="1:20" ht="15">
      <c r="A226" s="248" t="s">
        <v>114</v>
      </c>
      <c r="B226" s="242" t="s">
        <v>660</v>
      </c>
      <c r="C226" s="244"/>
      <c r="D226" s="244"/>
      <c r="E226" s="244"/>
      <c r="F226" s="244"/>
      <c r="G226" s="244"/>
      <c r="H226" s="244"/>
      <c r="I226" s="244"/>
      <c r="J226" s="244"/>
      <c r="K226" s="283"/>
      <c r="L226" s="244"/>
      <c r="M226" s="244"/>
      <c r="N226" s="244"/>
      <c r="O226" s="244"/>
      <c r="P226" s="244"/>
      <c r="Q226" s="244"/>
      <c r="R226" s="244"/>
      <c r="S226" s="244"/>
      <c r="T226" s="244">
        <f t="shared" si="10"/>
        <v>0</v>
      </c>
    </row>
    <row r="227" spans="1:20" ht="15">
      <c r="A227" s="248" t="s">
        <v>112</v>
      </c>
      <c r="B227" s="242" t="s">
        <v>660</v>
      </c>
      <c r="C227" s="244"/>
      <c r="D227" s="244"/>
      <c r="E227" s="244"/>
      <c r="F227" s="244"/>
      <c r="G227" s="244"/>
      <c r="H227" s="244"/>
      <c r="I227" s="244"/>
      <c r="J227" s="244"/>
      <c r="K227" s="283"/>
      <c r="L227" s="244"/>
      <c r="M227" s="244"/>
      <c r="N227" s="244"/>
      <c r="O227" s="244"/>
      <c r="P227" s="244"/>
      <c r="Q227" s="244"/>
      <c r="R227" s="244"/>
      <c r="S227" s="244"/>
      <c r="T227" s="244">
        <f t="shared" si="10"/>
        <v>0</v>
      </c>
    </row>
    <row r="228" spans="1:20" ht="15">
      <c r="A228" s="248" t="s">
        <v>113</v>
      </c>
      <c r="B228" s="242" t="s">
        <v>660</v>
      </c>
      <c r="C228" s="244"/>
      <c r="D228" s="244"/>
      <c r="E228" s="244"/>
      <c r="F228" s="244"/>
      <c r="G228" s="244"/>
      <c r="H228" s="244"/>
      <c r="I228" s="244"/>
      <c r="J228" s="244"/>
      <c r="K228" s="283"/>
      <c r="L228" s="244"/>
      <c r="M228" s="244"/>
      <c r="N228" s="244"/>
      <c r="O228" s="244"/>
      <c r="P228" s="244"/>
      <c r="Q228" s="244"/>
      <c r="R228" s="244"/>
      <c r="S228" s="244"/>
      <c r="T228" s="244">
        <f t="shared" si="10"/>
        <v>0</v>
      </c>
    </row>
    <row r="229" spans="1:20" ht="15">
      <c r="A229" s="253" t="s">
        <v>39</v>
      </c>
      <c r="B229" s="247" t="s">
        <v>660</v>
      </c>
      <c r="C229" s="244">
        <f>SUM(C219:C228)</f>
        <v>0</v>
      </c>
      <c r="D229" s="244">
        <f aca="true" t="shared" si="11" ref="D229:S229">SUM(D219:D228)</f>
        <v>0</v>
      </c>
      <c r="E229" s="244">
        <f t="shared" si="11"/>
        <v>0</v>
      </c>
      <c r="F229" s="244">
        <f t="shared" si="11"/>
        <v>0</v>
      </c>
      <c r="G229" s="244">
        <f t="shared" si="11"/>
        <v>0</v>
      </c>
      <c r="H229" s="244">
        <f t="shared" si="11"/>
        <v>0</v>
      </c>
      <c r="I229" s="244">
        <f t="shared" si="11"/>
        <v>0</v>
      </c>
      <c r="J229" s="244">
        <f t="shared" si="11"/>
        <v>0</v>
      </c>
      <c r="K229" s="283">
        <f t="shared" si="11"/>
        <v>1330000</v>
      </c>
      <c r="L229" s="244">
        <f t="shared" si="11"/>
        <v>0</v>
      </c>
      <c r="M229" s="244">
        <f t="shared" si="11"/>
        <v>0</v>
      </c>
      <c r="N229" s="244">
        <f>SUM(N219:N228)</f>
        <v>0</v>
      </c>
      <c r="O229" s="244">
        <f>SUM(O219:O228)</f>
        <v>0</v>
      </c>
      <c r="P229" s="244">
        <f t="shared" si="11"/>
        <v>0</v>
      </c>
      <c r="Q229" s="244">
        <f>SUM(Q219:Q228)</f>
        <v>0</v>
      </c>
      <c r="R229" s="244">
        <f>SUM(R219:R228)</f>
        <v>0</v>
      </c>
      <c r="S229" s="244">
        <f t="shared" si="11"/>
        <v>0</v>
      </c>
      <c r="T229" s="244">
        <f t="shared" si="10"/>
        <v>1330000</v>
      </c>
    </row>
    <row r="230" spans="1:20" ht="15">
      <c r="A230" s="249" t="s">
        <v>10</v>
      </c>
      <c r="B230" s="250" t="s">
        <v>481</v>
      </c>
      <c r="C230" s="244">
        <f>SUM(C207+C218+C229)</f>
        <v>323788</v>
      </c>
      <c r="D230" s="244">
        <f aca="true" t="shared" si="12" ref="D230:S230">SUM(D207+D218+D229)</f>
        <v>0</v>
      </c>
      <c r="E230" s="244">
        <f t="shared" si="12"/>
        <v>0</v>
      </c>
      <c r="F230" s="244">
        <f t="shared" si="12"/>
        <v>0</v>
      </c>
      <c r="G230" s="244">
        <f t="shared" si="12"/>
        <v>0</v>
      </c>
      <c r="H230" s="244">
        <f t="shared" si="12"/>
        <v>0</v>
      </c>
      <c r="I230" s="244">
        <f t="shared" si="12"/>
        <v>0</v>
      </c>
      <c r="J230" s="244">
        <f t="shared" si="12"/>
        <v>0</v>
      </c>
      <c r="K230" s="283">
        <f t="shared" si="12"/>
        <v>1330000</v>
      </c>
      <c r="L230" s="244">
        <f t="shared" si="12"/>
        <v>0</v>
      </c>
      <c r="M230" s="244">
        <f t="shared" si="12"/>
        <v>0</v>
      </c>
      <c r="N230" s="244">
        <f>SUM(N207+N218+N229)</f>
        <v>0</v>
      </c>
      <c r="O230" s="244">
        <f>SUM(O207+O218+O229)</f>
        <v>0</v>
      </c>
      <c r="P230" s="244">
        <f t="shared" si="12"/>
        <v>0</v>
      </c>
      <c r="Q230" s="244">
        <f>SUM(Q207+Q218+Q229)</f>
        <v>0</v>
      </c>
      <c r="R230" s="244">
        <f>SUM(R207+R218+R229)</f>
        <v>0</v>
      </c>
      <c r="S230" s="244">
        <f t="shared" si="12"/>
        <v>0</v>
      </c>
      <c r="T230" s="244">
        <f t="shared" si="10"/>
        <v>1653788</v>
      </c>
    </row>
    <row r="231" spans="1:20" ht="15">
      <c r="A231" s="261" t="s">
        <v>9</v>
      </c>
      <c r="B231" s="262" t="s">
        <v>482</v>
      </c>
      <c r="C231" s="263">
        <f>SUM(C49+C85+C143+C173+C182+C206+C230)</f>
        <v>2027159</v>
      </c>
      <c r="D231" s="263">
        <f aca="true" t="shared" si="13" ref="D231:S231">SUM(D49+D85+D143+D173+D182+D206+D230)</f>
        <v>0</v>
      </c>
      <c r="E231" s="263">
        <f t="shared" si="13"/>
        <v>0</v>
      </c>
      <c r="F231" s="263">
        <f t="shared" si="13"/>
        <v>82726542</v>
      </c>
      <c r="G231" s="263">
        <f t="shared" si="13"/>
        <v>0</v>
      </c>
      <c r="H231" s="263">
        <f t="shared" si="13"/>
        <v>0</v>
      </c>
      <c r="I231" s="263">
        <f t="shared" si="13"/>
        <v>3157394</v>
      </c>
      <c r="J231" s="263">
        <f t="shared" si="13"/>
        <v>40420</v>
      </c>
      <c r="K231" s="283">
        <f t="shared" si="13"/>
        <v>1588253</v>
      </c>
      <c r="L231" s="263">
        <f t="shared" si="13"/>
        <v>6061240</v>
      </c>
      <c r="M231" s="263">
        <f t="shared" si="13"/>
        <v>184200</v>
      </c>
      <c r="N231" s="263">
        <f>SUM(N49+N85+N143+N173+N182+N206+N230)</f>
        <v>38232316</v>
      </c>
      <c r="O231" s="263">
        <f>SUM(O49+O85+O143+O173+O182+O206+O230)</f>
        <v>19250</v>
      </c>
      <c r="P231" s="263">
        <f t="shared" si="13"/>
        <v>1415050</v>
      </c>
      <c r="Q231" s="263">
        <f>SUM(Q49+Q85+Q143+Q173+Q182+Q206+Q230)</f>
        <v>1628999</v>
      </c>
      <c r="R231" s="263">
        <f>SUM(R49+R85+R143+R173+R182+R206+R230)</f>
        <v>0</v>
      </c>
      <c r="S231" s="263">
        <f t="shared" si="13"/>
        <v>51659007</v>
      </c>
      <c r="T231" s="263">
        <f t="shared" si="10"/>
        <v>188739830</v>
      </c>
    </row>
    <row r="232" spans="1:20" ht="15.75">
      <c r="A232" s="264"/>
      <c r="B232" s="265"/>
      <c r="C232" s="244"/>
      <c r="D232" s="244"/>
      <c r="E232" s="244"/>
      <c r="F232" s="244"/>
      <c r="G232" s="244"/>
      <c r="H232" s="244"/>
      <c r="I232" s="244"/>
      <c r="J232" s="244"/>
      <c r="K232" s="283"/>
      <c r="L232" s="244"/>
      <c r="M232" s="244"/>
      <c r="N232" s="244"/>
      <c r="O232" s="244"/>
      <c r="P232" s="244"/>
      <c r="Q232" s="244"/>
      <c r="R232" s="244"/>
      <c r="S232" s="244"/>
      <c r="T232" s="244">
        <f t="shared" si="10"/>
        <v>0</v>
      </c>
    </row>
    <row r="233" spans="1:20" ht="15.75">
      <c r="A233" s="264"/>
      <c r="B233" s="265"/>
      <c r="C233" s="244"/>
      <c r="D233" s="244"/>
      <c r="E233" s="244"/>
      <c r="F233" s="244"/>
      <c r="G233" s="244"/>
      <c r="H233" s="244"/>
      <c r="I233" s="244"/>
      <c r="J233" s="244"/>
      <c r="K233" s="283"/>
      <c r="L233" s="244"/>
      <c r="M233" s="244"/>
      <c r="N233" s="244"/>
      <c r="O233" s="244"/>
      <c r="P233" s="244"/>
      <c r="Q233" s="244"/>
      <c r="R233" s="244"/>
      <c r="S233" s="244"/>
      <c r="T233" s="244">
        <f t="shared" si="10"/>
        <v>0</v>
      </c>
    </row>
    <row r="234" spans="1:20" ht="15">
      <c r="A234" s="266" t="s">
        <v>647</v>
      </c>
      <c r="B234" s="242" t="s">
        <v>483</v>
      </c>
      <c r="C234" s="244"/>
      <c r="D234" s="244"/>
      <c r="E234" s="244"/>
      <c r="F234" s="244"/>
      <c r="G234" s="244"/>
      <c r="H234" s="244"/>
      <c r="I234" s="244"/>
      <c r="J234" s="244"/>
      <c r="K234" s="283"/>
      <c r="L234" s="244"/>
      <c r="M234" s="244"/>
      <c r="N234" s="244"/>
      <c r="O234" s="244"/>
      <c r="P234" s="244"/>
      <c r="Q234" s="244"/>
      <c r="R234" s="244"/>
      <c r="S234" s="244"/>
      <c r="T234" s="244">
        <f t="shared" si="10"/>
        <v>0</v>
      </c>
    </row>
    <row r="235" spans="1:20" ht="15">
      <c r="A235" s="255" t="s">
        <v>355</v>
      </c>
      <c r="B235" s="255" t="s">
        <v>483</v>
      </c>
      <c r="C235" s="244"/>
      <c r="D235" s="244"/>
      <c r="E235" s="244"/>
      <c r="F235" s="244"/>
      <c r="G235" s="244"/>
      <c r="H235" s="244"/>
      <c r="I235" s="244"/>
      <c r="J235" s="244"/>
      <c r="K235" s="283"/>
      <c r="L235" s="244"/>
      <c r="M235" s="244"/>
      <c r="N235" s="244"/>
      <c r="O235" s="244"/>
      <c r="P235" s="244"/>
      <c r="Q235" s="244"/>
      <c r="R235" s="244"/>
      <c r="S235" s="244"/>
      <c r="T235" s="244">
        <f t="shared" si="10"/>
        <v>0</v>
      </c>
    </row>
    <row r="236" spans="1:20" ht="15">
      <c r="A236" s="267" t="s">
        <v>484</v>
      </c>
      <c r="B236" s="242" t="s">
        <v>485</v>
      </c>
      <c r="C236" s="244"/>
      <c r="D236" s="244"/>
      <c r="E236" s="244"/>
      <c r="F236" s="244"/>
      <c r="G236" s="244"/>
      <c r="H236" s="244"/>
      <c r="I236" s="244"/>
      <c r="J236" s="244"/>
      <c r="K236" s="283"/>
      <c r="L236" s="244"/>
      <c r="M236" s="244"/>
      <c r="N236" s="244"/>
      <c r="O236" s="244"/>
      <c r="P236" s="244"/>
      <c r="Q236" s="244"/>
      <c r="R236" s="244"/>
      <c r="S236" s="244"/>
      <c r="T236" s="244">
        <f t="shared" si="10"/>
        <v>0</v>
      </c>
    </row>
    <row r="237" spans="1:20" ht="15">
      <c r="A237" s="266" t="s">
        <v>40</v>
      </c>
      <c r="B237" s="242" t="s">
        <v>486</v>
      </c>
      <c r="C237" s="244"/>
      <c r="D237" s="244"/>
      <c r="E237" s="244"/>
      <c r="F237" s="244"/>
      <c r="G237" s="244"/>
      <c r="H237" s="244"/>
      <c r="I237" s="244"/>
      <c r="J237" s="244"/>
      <c r="K237" s="283"/>
      <c r="L237" s="244"/>
      <c r="M237" s="244"/>
      <c r="N237" s="244"/>
      <c r="O237" s="244"/>
      <c r="P237" s="244"/>
      <c r="Q237" s="244"/>
      <c r="R237" s="244"/>
      <c r="S237" s="244"/>
      <c r="T237" s="244">
        <f t="shared" si="10"/>
        <v>0</v>
      </c>
    </row>
    <row r="238" spans="1:20" ht="15">
      <c r="A238" s="255" t="s">
        <v>355</v>
      </c>
      <c r="B238" s="255" t="s">
        <v>486</v>
      </c>
      <c r="C238" s="244"/>
      <c r="D238" s="244"/>
      <c r="E238" s="244"/>
      <c r="F238" s="244"/>
      <c r="G238" s="244"/>
      <c r="H238" s="244"/>
      <c r="I238" s="244"/>
      <c r="J238" s="244"/>
      <c r="K238" s="283"/>
      <c r="L238" s="244"/>
      <c r="M238" s="244"/>
      <c r="N238" s="244"/>
      <c r="O238" s="244"/>
      <c r="P238" s="244"/>
      <c r="Q238" s="244"/>
      <c r="R238" s="244"/>
      <c r="S238" s="244"/>
      <c r="T238" s="244">
        <f t="shared" si="10"/>
        <v>0</v>
      </c>
    </row>
    <row r="239" spans="1:20" ht="15">
      <c r="A239" s="268" t="s">
        <v>11</v>
      </c>
      <c r="B239" s="246" t="s">
        <v>487</v>
      </c>
      <c r="C239" s="244"/>
      <c r="D239" s="244"/>
      <c r="E239" s="244"/>
      <c r="F239" s="244"/>
      <c r="G239" s="244"/>
      <c r="H239" s="244"/>
      <c r="I239" s="244"/>
      <c r="J239" s="244"/>
      <c r="K239" s="283"/>
      <c r="L239" s="244"/>
      <c r="M239" s="244"/>
      <c r="N239" s="244"/>
      <c r="O239" s="244"/>
      <c r="P239" s="244"/>
      <c r="Q239" s="244"/>
      <c r="R239" s="244"/>
      <c r="S239" s="244"/>
      <c r="T239" s="244">
        <f t="shared" si="10"/>
        <v>0</v>
      </c>
    </row>
    <row r="240" spans="1:20" ht="15">
      <c r="A240" s="267" t="s">
        <v>41</v>
      </c>
      <c r="B240" s="242" t="s">
        <v>488</v>
      </c>
      <c r="C240" s="244"/>
      <c r="D240" s="244"/>
      <c r="E240" s="244"/>
      <c r="F240" s="244"/>
      <c r="G240" s="244"/>
      <c r="H240" s="244"/>
      <c r="I240" s="244"/>
      <c r="J240" s="244"/>
      <c r="K240" s="283"/>
      <c r="L240" s="244"/>
      <c r="M240" s="244"/>
      <c r="N240" s="244"/>
      <c r="O240" s="244"/>
      <c r="P240" s="244"/>
      <c r="Q240" s="244"/>
      <c r="R240" s="244"/>
      <c r="S240" s="244"/>
      <c r="T240" s="244">
        <f t="shared" si="10"/>
        <v>0</v>
      </c>
    </row>
    <row r="241" spans="1:20" ht="15">
      <c r="A241" s="255" t="s">
        <v>363</v>
      </c>
      <c r="B241" s="255" t="s">
        <v>488</v>
      </c>
      <c r="C241" s="244"/>
      <c r="D241" s="244"/>
      <c r="E241" s="244"/>
      <c r="F241" s="244"/>
      <c r="G241" s="244"/>
      <c r="H241" s="244"/>
      <c r="I241" s="244"/>
      <c r="J241" s="244"/>
      <c r="K241" s="283"/>
      <c r="L241" s="244"/>
      <c r="M241" s="244"/>
      <c r="N241" s="244"/>
      <c r="O241" s="244"/>
      <c r="P241" s="244"/>
      <c r="Q241" s="244"/>
      <c r="R241" s="244"/>
      <c r="S241" s="244"/>
      <c r="T241" s="244">
        <f t="shared" si="10"/>
        <v>0</v>
      </c>
    </row>
    <row r="242" spans="1:20" ht="15">
      <c r="A242" s="266" t="s">
        <v>489</v>
      </c>
      <c r="B242" s="242" t="s">
        <v>490</v>
      </c>
      <c r="C242" s="244"/>
      <c r="D242" s="244"/>
      <c r="E242" s="244"/>
      <c r="F242" s="244"/>
      <c r="G242" s="244"/>
      <c r="H242" s="244"/>
      <c r="I242" s="244"/>
      <c r="J242" s="244"/>
      <c r="K242" s="283"/>
      <c r="L242" s="244"/>
      <c r="M242" s="244"/>
      <c r="N242" s="244"/>
      <c r="O242" s="244"/>
      <c r="P242" s="244"/>
      <c r="Q242" s="244"/>
      <c r="R242" s="244"/>
      <c r="S242" s="244"/>
      <c r="T242" s="244">
        <f t="shared" si="10"/>
        <v>0</v>
      </c>
    </row>
    <row r="243" spans="1:20" ht="15">
      <c r="A243" s="248" t="s">
        <v>42</v>
      </c>
      <c r="B243" s="242" t="s">
        <v>491</v>
      </c>
      <c r="C243" s="244"/>
      <c r="D243" s="244"/>
      <c r="E243" s="244"/>
      <c r="F243" s="244"/>
      <c r="G243" s="244"/>
      <c r="H243" s="244"/>
      <c r="I243" s="244"/>
      <c r="J243" s="244"/>
      <c r="K243" s="283"/>
      <c r="L243" s="244"/>
      <c r="M243" s="244"/>
      <c r="N243" s="244"/>
      <c r="O243" s="244"/>
      <c r="P243" s="244"/>
      <c r="Q243" s="244"/>
      <c r="R243" s="244"/>
      <c r="S243" s="244"/>
      <c r="T243" s="244">
        <f t="shared" si="10"/>
        <v>0</v>
      </c>
    </row>
    <row r="244" spans="1:20" ht="15">
      <c r="A244" s="255" t="s">
        <v>364</v>
      </c>
      <c r="B244" s="255" t="s">
        <v>491</v>
      </c>
      <c r="C244" s="244"/>
      <c r="D244" s="244"/>
      <c r="E244" s="244"/>
      <c r="F244" s="244"/>
      <c r="G244" s="244"/>
      <c r="H244" s="244"/>
      <c r="I244" s="244"/>
      <c r="J244" s="244"/>
      <c r="K244" s="283"/>
      <c r="L244" s="244"/>
      <c r="M244" s="244"/>
      <c r="N244" s="244"/>
      <c r="O244" s="244"/>
      <c r="P244" s="244"/>
      <c r="Q244" s="244"/>
      <c r="R244" s="244"/>
      <c r="S244" s="244"/>
      <c r="T244" s="244">
        <f t="shared" si="10"/>
        <v>0</v>
      </c>
    </row>
    <row r="245" spans="1:20" ht="15">
      <c r="A245" s="266" t="s">
        <v>492</v>
      </c>
      <c r="B245" s="242" t="s">
        <v>493</v>
      </c>
      <c r="C245" s="244"/>
      <c r="D245" s="244"/>
      <c r="E245" s="244"/>
      <c r="F245" s="244"/>
      <c r="G245" s="244"/>
      <c r="H245" s="244"/>
      <c r="I245" s="244"/>
      <c r="J245" s="244"/>
      <c r="K245" s="283"/>
      <c r="L245" s="244"/>
      <c r="M245" s="244"/>
      <c r="N245" s="244"/>
      <c r="O245" s="244"/>
      <c r="P245" s="244"/>
      <c r="Q245" s="244"/>
      <c r="R245" s="244"/>
      <c r="S245" s="244"/>
      <c r="T245" s="244">
        <f t="shared" si="10"/>
        <v>0</v>
      </c>
    </row>
    <row r="246" spans="1:20" ht="15">
      <c r="A246" s="269" t="s">
        <v>12</v>
      </c>
      <c r="B246" s="246" t="s">
        <v>494</v>
      </c>
      <c r="C246" s="244"/>
      <c r="D246" s="244"/>
      <c r="E246" s="244"/>
      <c r="F246" s="244"/>
      <c r="G246" s="244"/>
      <c r="H246" s="244"/>
      <c r="I246" s="244"/>
      <c r="J246" s="244"/>
      <c r="K246" s="283"/>
      <c r="L246" s="244"/>
      <c r="M246" s="244"/>
      <c r="N246" s="244"/>
      <c r="O246" s="244"/>
      <c r="P246" s="244"/>
      <c r="Q246" s="244"/>
      <c r="R246" s="244"/>
      <c r="S246" s="244"/>
      <c r="T246" s="244">
        <f t="shared" si="10"/>
        <v>0</v>
      </c>
    </row>
    <row r="247" spans="1:20" ht="15">
      <c r="A247" s="242" t="s">
        <v>124</v>
      </c>
      <c r="B247" s="242" t="s">
        <v>495</v>
      </c>
      <c r="C247" s="244"/>
      <c r="D247" s="244"/>
      <c r="E247" s="244"/>
      <c r="F247" s="244"/>
      <c r="G247" s="244"/>
      <c r="H247" s="244"/>
      <c r="I247" s="244"/>
      <c r="J247" s="244"/>
      <c r="K247" s="283"/>
      <c r="L247" s="244"/>
      <c r="M247" s="244"/>
      <c r="N247" s="244"/>
      <c r="O247" s="244"/>
      <c r="P247" s="244"/>
      <c r="Q247" s="244"/>
      <c r="R247" s="244"/>
      <c r="S247" s="244"/>
      <c r="T247" s="244">
        <f t="shared" si="10"/>
        <v>0</v>
      </c>
    </row>
    <row r="248" spans="1:20" ht="15">
      <c r="A248" s="242" t="s">
        <v>125</v>
      </c>
      <c r="B248" s="242" t="s">
        <v>495</v>
      </c>
      <c r="C248" s="244"/>
      <c r="D248" s="244"/>
      <c r="E248" s="244"/>
      <c r="F248" s="244"/>
      <c r="G248" s="244"/>
      <c r="H248" s="244"/>
      <c r="I248" s="244"/>
      <c r="J248" s="244"/>
      <c r="K248" s="283"/>
      <c r="L248" s="244"/>
      <c r="M248" s="244"/>
      <c r="N248" s="244"/>
      <c r="O248" s="244"/>
      <c r="P248" s="244"/>
      <c r="Q248" s="244"/>
      <c r="R248" s="244"/>
      <c r="S248" s="244"/>
      <c r="T248" s="244">
        <f t="shared" si="10"/>
        <v>0</v>
      </c>
    </row>
    <row r="249" spans="1:20" ht="15">
      <c r="A249" s="242" t="s">
        <v>122</v>
      </c>
      <c r="B249" s="242" t="s">
        <v>496</v>
      </c>
      <c r="C249" s="244"/>
      <c r="D249" s="244"/>
      <c r="E249" s="244"/>
      <c r="F249" s="244"/>
      <c r="G249" s="244"/>
      <c r="H249" s="244"/>
      <c r="I249" s="244"/>
      <c r="J249" s="244"/>
      <c r="K249" s="283"/>
      <c r="L249" s="244"/>
      <c r="M249" s="244"/>
      <c r="N249" s="244"/>
      <c r="O249" s="244"/>
      <c r="P249" s="244"/>
      <c r="Q249" s="244"/>
      <c r="R249" s="244"/>
      <c r="S249" s="244"/>
      <c r="T249" s="244">
        <f t="shared" si="10"/>
        <v>0</v>
      </c>
    </row>
    <row r="250" spans="1:20" ht="15">
      <c r="A250" s="242" t="s">
        <v>123</v>
      </c>
      <c r="B250" s="242" t="s">
        <v>496</v>
      </c>
      <c r="C250" s="244"/>
      <c r="D250" s="244"/>
      <c r="E250" s="244"/>
      <c r="F250" s="244"/>
      <c r="G250" s="244"/>
      <c r="H250" s="244"/>
      <c r="I250" s="244"/>
      <c r="J250" s="244"/>
      <c r="K250" s="283"/>
      <c r="L250" s="244"/>
      <c r="M250" s="244"/>
      <c r="N250" s="244"/>
      <c r="O250" s="244"/>
      <c r="P250" s="244"/>
      <c r="Q250" s="244"/>
      <c r="R250" s="244"/>
      <c r="S250" s="244"/>
      <c r="T250" s="244">
        <f t="shared" si="10"/>
        <v>0</v>
      </c>
    </row>
    <row r="251" spans="1:20" ht="15">
      <c r="A251" s="246" t="s">
        <v>13</v>
      </c>
      <c r="B251" s="246" t="s">
        <v>497</v>
      </c>
      <c r="C251" s="244"/>
      <c r="D251" s="244"/>
      <c r="E251" s="244"/>
      <c r="F251" s="244"/>
      <c r="G251" s="244"/>
      <c r="H251" s="244">
        <v>167665000</v>
      </c>
      <c r="I251" s="244"/>
      <c r="J251" s="244"/>
      <c r="K251" s="283"/>
      <c r="L251" s="244"/>
      <c r="M251" s="244"/>
      <c r="N251" s="244"/>
      <c r="O251" s="244"/>
      <c r="P251" s="244"/>
      <c r="Q251" s="244"/>
      <c r="R251" s="244"/>
      <c r="S251" s="244"/>
      <c r="T251" s="244">
        <f t="shared" si="10"/>
        <v>167665000</v>
      </c>
    </row>
    <row r="252" spans="1:20" ht="15">
      <c r="A252" s="269" t="s">
        <v>498</v>
      </c>
      <c r="B252" s="246" t="s">
        <v>499</v>
      </c>
      <c r="C252" s="244"/>
      <c r="D252" s="244"/>
      <c r="E252" s="244"/>
      <c r="F252" s="244">
        <v>3193277</v>
      </c>
      <c r="G252" s="244"/>
      <c r="H252" s="244"/>
      <c r="I252" s="244"/>
      <c r="J252" s="244"/>
      <c r="K252" s="283"/>
      <c r="L252" s="244"/>
      <c r="M252" s="244"/>
      <c r="N252" s="244"/>
      <c r="O252" s="244"/>
      <c r="P252" s="244"/>
      <c r="Q252" s="244"/>
      <c r="R252" s="244"/>
      <c r="S252" s="244"/>
      <c r="T252" s="244">
        <f t="shared" si="10"/>
        <v>3193277</v>
      </c>
    </row>
    <row r="253" spans="1:20" ht="15">
      <c r="A253" s="269" t="s">
        <v>500</v>
      </c>
      <c r="B253" s="246" t="s">
        <v>501</v>
      </c>
      <c r="C253" s="244"/>
      <c r="D253" s="244"/>
      <c r="E253" s="244"/>
      <c r="F253" s="244"/>
      <c r="G253" s="244"/>
      <c r="H253" s="244"/>
      <c r="I253" s="244"/>
      <c r="J253" s="244"/>
      <c r="K253" s="283"/>
      <c r="L253" s="244"/>
      <c r="M253" s="244"/>
      <c r="N253" s="244"/>
      <c r="O253" s="244"/>
      <c r="P253" s="244"/>
      <c r="Q253" s="244"/>
      <c r="R253" s="244"/>
      <c r="S253" s="244"/>
      <c r="T253" s="244">
        <f t="shared" si="10"/>
        <v>0</v>
      </c>
    </row>
    <row r="254" spans="1:20" ht="15">
      <c r="A254" s="269" t="s">
        <v>502</v>
      </c>
      <c r="B254" s="246" t="s">
        <v>503</v>
      </c>
      <c r="C254" s="244"/>
      <c r="D254" s="244"/>
      <c r="E254" s="244"/>
      <c r="F254" s="244"/>
      <c r="G254" s="244"/>
      <c r="H254" s="244"/>
      <c r="I254" s="244"/>
      <c r="J254" s="244"/>
      <c r="K254" s="283"/>
      <c r="L254" s="244"/>
      <c r="M254" s="244"/>
      <c r="N254" s="244"/>
      <c r="O254" s="244"/>
      <c r="P254" s="244"/>
      <c r="Q254" s="244"/>
      <c r="R254" s="244"/>
      <c r="S254" s="244"/>
      <c r="T254" s="244">
        <f t="shared" si="10"/>
        <v>0</v>
      </c>
    </row>
    <row r="255" spans="1:20" ht="15">
      <c r="A255" s="269" t="s">
        <v>504</v>
      </c>
      <c r="B255" s="246" t="s">
        <v>505</v>
      </c>
      <c r="C255" s="244"/>
      <c r="D255" s="244"/>
      <c r="E255" s="244"/>
      <c r="F255" s="244"/>
      <c r="G255" s="244"/>
      <c r="H255" s="244"/>
      <c r="I255" s="244"/>
      <c r="J255" s="244"/>
      <c r="K255" s="283"/>
      <c r="L255" s="244"/>
      <c r="M255" s="244"/>
      <c r="N255" s="244"/>
      <c r="O255" s="244"/>
      <c r="P255" s="244"/>
      <c r="Q255" s="244"/>
      <c r="R255" s="244"/>
      <c r="S255" s="244"/>
      <c r="T255" s="244">
        <f t="shared" si="10"/>
        <v>0</v>
      </c>
    </row>
    <row r="256" spans="1:20" ht="15">
      <c r="A256" s="268" t="s">
        <v>141</v>
      </c>
      <c r="B256" s="246" t="s">
        <v>506</v>
      </c>
      <c r="C256" s="244"/>
      <c r="D256" s="244"/>
      <c r="E256" s="244"/>
      <c r="F256" s="244"/>
      <c r="G256" s="244"/>
      <c r="H256" s="244"/>
      <c r="I256" s="244"/>
      <c r="J256" s="244"/>
      <c r="K256" s="283"/>
      <c r="L256" s="244"/>
      <c r="M256" s="244"/>
      <c r="N256" s="244"/>
      <c r="O256" s="244"/>
      <c r="P256" s="244"/>
      <c r="Q256" s="244"/>
      <c r="R256" s="244"/>
      <c r="S256" s="244"/>
      <c r="T256" s="244">
        <f t="shared" si="10"/>
        <v>0</v>
      </c>
    </row>
    <row r="257" spans="1:20" ht="15">
      <c r="A257" s="253" t="s">
        <v>507</v>
      </c>
      <c r="B257" s="246" t="s">
        <v>506</v>
      </c>
      <c r="C257" s="244"/>
      <c r="D257" s="244"/>
      <c r="E257" s="244"/>
      <c r="F257" s="244"/>
      <c r="G257" s="244"/>
      <c r="H257" s="244"/>
      <c r="I257" s="244"/>
      <c r="J257" s="244"/>
      <c r="K257" s="283"/>
      <c r="L257" s="244"/>
      <c r="M257" s="244"/>
      <c r="N257" s="244"/>
      <c r="O257" s="244"/>
      <c r="P257" s="244"/>
      <c r="Q257" s="244"/>
      <c r="R257" s="244"/>
      <c r="S257" s="244"/>
      <c r="T257" s="244">
        <f t="shared" si="10"/>
        <v>0</v>
      </c>
    </row>
    <row r="258" spans="1:20" ht="15">
      <c r="A258" s="270" t="s">
        <v>14</v>
      </c>
      <c r="B258" s="271" t="s">
        <v>508</v>
      </c>
      <c r="C258" s="244"/>
      <c r="D258" s="244"/>
      <c r="E258" s="244"/>
      <c r="F258" s="244"/>
      <c r="G258" s="244">
        <f>SUM(G239+G246+G251+G252+G253+G254+G255+G256)</f>
        <v>0</v>
      </c>
      <c r="H258" s="244">
        <f aca="true" t="shared" si="14" ref="H258:S258">SUM(H239+H246+H251+H252+H253+H254+H255+H256)</f>
        <v>167665000</v>
      </c>
      <c r="I258" s="244">
        <f t="shared" si="14"/>
        <v>0</v>
      </c>
      <c r="J258" s="244">
        <f t="shared" si="14"/>
        <v>0</v>
      </c>
      <c r="K258" s="283">
        <f t="shared" si="14"/>
        <v>0</v>
      </c>
      <c r="L258" s="244">
        <f t="shared" si="14"/>
        <v>0</v>
      </c>
      <c r="M258" s="244">
        <f t="shared" si="14"/>
        <v>0</v>
      </c>
      <c r="N258" s="244">
        <f t="shared" si="14"/>
        <v>0</v>
      </c>
      <c r="O258" s="244">
        <f t="shared" si="14"/>
        <v>0</v>
      </c>
      <c r="P258" s="244">
        <f t="shared" si="14"/>
        <v>0</v>
      </c>
      <c r="Q258" s="244">
        <f t="shared" si="14"/>
        <v>0</v>
      </c>
      <c r="R258" s="244">
        <f t="shared" si="14"/>
        <v>0</v>
      </c>
      <c r="S258" s="244">
        <f t="shared" si="14"/>
        <v>0</v>
      </c>
      <c r="T258" s="244">
        <f t="shared" si="10"/>
        <v>167665000</v>
      </c>
    </row>
    <row r="259" spans="1:20" ht="15">
      <c r="A259" s="267" t="s">
        <v>509</v>
      </c>
      <c r="B259" s="242" t="s">
        <v>510</v>
      </c>
      <c r="C259" s="244"/>
      <c r="D259" s="244"/>
      <c r="E259" s="244"/>
      <c r="F259" s="244"/>
      <c r="G259" s="244"/>
      <c r="H259" s="244"/>
      <c r="I259" s="244"/>
      <c r="J259" s="244"/>
      <c r="K259" s="283"/>
      <c r="L259" s="244"/>
      <c r="M259" s="244"/>
      <c r="N259" s="244"/>
      <c r="O259" s="244"/>
      <c r="P259" s="244"/>
      <c r="Q259" s="244"/>
      <c r="R259" s="244"/>
      <c r="S259" s="244"/>
      <c r="T259" s="244">
        <f t="shared" si="10"/>
        <v>0</v>
      </c>
    </row>
    <row r="260" spans="1:20" ht="15">
      <c r="A260" s="248" t="s">
        <v>511</v>
      </c>
      <c r="B260" s="242" t="s">
        <v>512</v>
      </c>
      <c r="C260" s="244"/>
      <c r="D260" s="244"/>
      <c r="E260" s="244"/>
      <c r="F260" s="244"/>
      <c r="G260" s="244"/>
      <c r="H260" s="244"/>
      <c r="I260" s="244"/>
      <c r="J260" s="244"/>
      <c r="K260" s="283"/>
      <c r="L260" s="244"/>
      <c r="M260" s="244"/>
      <c r="N260" s="244"/>
      <c r="O260" s="244"/>
      <c r="P260" s="244"/>
      <c r="Q260" s="244"/>
      <c r="R260" s="244"/>
      <c r="S260" s="244"/>
      <c r="T260" s="244">
        <f t="shared" si="10"/>
        <v>0</v>
      </c>
    </row>
    <row r="261" spans="1:20" ht="15">
      <c r="A261" s="266" t="s">
        <v>513</v>
      </c>
      <c r="B261" s="242" t="s">
        <v>514</v>
      </c>
      <c r="C261" s="244"/>
      <c r="D261" s="244"/>
      <c r="E261" s="244"/>
      <c r="F261" s="244"/>
      <c r="G261" s="244"/>
      <c r="H261" s="244"/>
      <c r="I261" s="244"/>
      <c r="J261" s="244"/>
      <c r="K261" s="283"/>
      <c r="L261" s="244"/>
      <c r="M261" s="244"/>
      <c r="N261" s="244"/>
      <c r="O261" s="244"/>
      <c r="P261" s="244"/>
      <c r="Q261" s="244"/>
      <c r="R261" s="244"/>
      <c r="S261" s="244"/>
      <c r="T261" s="244">
        <f t="shared" si="10"/>
        <v>0</v>
      </c>
    </row>
    <row r="262" spans="1:20" ht="15">
      <c r="A262" s="266" t="s">
        <v>652</v>
      </c>
      <c r="B262" s="242" t="s">
        <v>515</v>
      </c>
      <c r="C262" s="244"/>
      <c r="D262" s="244"/>
      <c r="E262" s="244"/>
      <c r="F262" s="244"/>
      <c r="G262" s="244"/>
      <c r="H262" s="244"/>
      <c r="I262" s="244"/>
      <c r="J262" s="244"/>
      <c r="K262" s="283"/>
      <c r="L262" s="244"/>
      <c r="M262" s="244"/>
      <c r="N262" s="244"/>
      <c r="O262" s="244"/>
      <c r="P262" s="244"/>
      <c r="Q262" s="244"/>
      <c r="R262" s="244"/>
      <c r="S262" s="244"/>
      <c r="T262" s="244">
        <f t="shared" si="10"/>
        <v>0</v>
      </c>
    </row>
    <row r="263" spans="1:20" ht="15">
      <c r="A263" s="255" t="s">
        <v>389</v>
      </c>
      <c r="B263" s="255" t="s">
        <v>515</v>
      </c>
      <c r="C263" s="244"/>
      <c r="D263" s="244"/>
      <c r="E263" s="244"/>
      <c r="F263" s="244"/>
      <c r="G263" s="244"/>
      <c r="H263" s="244"/>
      <c r="I263" s="244"/>
      <c r="J263" s="244"/>
      <c r="K263" s="283"/>
      <c r="L263" s="244"/>
      <c r="M263" s="244"/>
      <c r="N263" s="244"/>
      <c r="O263" s="244"/>
      <c r="P263" s="244"/>
      <c r="Q263" s="244"/>
      <c r="R263" s="244"/>
      <c r="S263" s="244"/>
      <c r="T263" s="244">
        <f t="shared" si="10"/>
        <v>0</v>
      </c>
    </row>
    <row r="264" spans="1:20" ht="15">
      <c r="A264" s="255" t="s">
        <v>390</v>
      </c>
      <c r="B264" s="255" t="s">
        <v>515</v>
      </c>
      <c r="C264" s="244"/>
      <c r="D264" s="244"/>
      <c r="E264" s="244"/>
      <c r="F264" s="244"/>
      <c r="G264" s="244"/>
      <c r="H264" s="244"/>
      <c r="I264" s="244"/>
      <c r="J264" s="244"/>
      <c r="K264" s="283"/>
      <c r="L264" s="244"/>
      <c r="M264" s="244"/>
      <c r="N264" s="244"/>
      <c r="O264" s="244"/>
      <c r="P264" s="244"/>
      <c r="Q264" s="244"/>
      <c r="R264" s="244"/>
      <c r="S264" s="244"/>
      <c r="T264" s="244">
        <f aca="true" t="shared" si="15" ref="T264:T269">SUM(C264:S264)</f>
        <v>0</v>
      </c>
    </row>
    <row r="265" spans="1:20" ht="15">
      <c r="A265" s="272" t="s">
        <v>391</v>
      </c>
      <c r="B265" s="272" t="s">
        <v>515</v>
      </c>
      <c r="C265" s="244"/>
      <c r="D265" s="244"/>
      <c r="E265" s="244"/>
      <c r="F265" s="244"/>
      <c r="G265" s="244"/>
      <c r="H265" s="244"/>
      <c r="I265" s="244"/>
      <c r="J265" s="244"/>
      <c r="K265" s="283"/>
      <c r="L265" s="244"/>
      <c r="M265" s="244"/>
      <c r="N265" s="244"/>
      <c r="O265" s="244"/>
      <c r="P265" s="244"/>
      <c r="Q265" s="244"/>
      <c r="R265" s="244"/>
      <c r="S265" s="244"/>
      <c r="T265" s="244">
        <f t="shared" si="15"/>
        <v>0</v>
      </c>
    </row>
    <row r="266" spans="1:20" ht="15">
      <c r="A266" s="273" t="s">
        <v>15</v>
      </c>
      <c r="B266" s="271" t="s">
        <v>516</v>
      </c>
      <c r="C266" s="244"/>
      <c r="D266" s="244"/>
      <c r="E266" s="244"/>
      <c r="F266" s="244"/>
      <c r="G266" s="244"/>
      <c r="H266" s="244"/>
      <c r="I266" s="244"/>
      <c r="J266" s="244"/>
      <c r="K266" s="283"/>
      <c r="L266" s="244"/>
      <c r="M266" s="244"/>
      <c r="N266" s="244"/>
      <c r="O266" s="244"/>
      <c r="P266" s="244"/>
      <c r="Q266" s="244"/>
      <c r="R266" s="244"/>
      <c r="S266" s="244"/>
      <c r="T266" s="244">
        <f t="shared" si="15"/>
        <v>0</v>
      </c>
    </row>
    <row r="267" spans="1:20" ht="15">
      <c r="A267" s="274" t="s">
        <v>517</v>
      </c>
      <c r="B267" s="271" t="s">
        <v>518</v>
      </c>
      <c r="C267" s="244"/>
      <c r="D267" s="244"/>
      <c r="E267" s="244"/>
      <c r="F267" s="244"/>
      <c r="G267" s="244"/>
      <c r="H267" s="244"/>
      <c r="I267" s="244"/>
      <c r="J267" s="244"/>
      <c r="K267" s="283"/>
      <c r="L267" s="244"/>
      <c r="M267" s="244"/>
      <c r="N267" s="244"/>
      <c r="O267" s="244"/>
      <c r="P267" s="244"/>
      <c r="Q267" s="244"/>
      <c r="R267" s="244"/>
      <c r="S267" s="244"/>
      <c r="T267" s="244">
        <f t="shared" si="15"/>
        <v>0</v>
      </c>
    </row>
    <row r="268" spans="1:20" ht="15.75">
      <c r="A268" s="275" t="s">
        <v>16</v>
      </c>
      <c r="B268" s="276" t="s">
        <v>519</v>
      </c>
      <c r="C268" s="263"/>
      <c r="D268" s="263"/>
      <c r="E268" s="263"/>
      <c r="F268" s="263">
        <v>3193277</v>
      </c>
      <c r="G268" s="263">
        <f>SUM(G258+G266+G267)</f>
        <v>0</v>
      </c>
      <c r="H268" s="263">
        <f aca="true" t="shared" si="16" ref="H268:S268">SUM(H258+H266+H267)</f>
        <v>167665000</v>
      </c>
      <c r="I268" s="263">
        <f t="shared" si="16"/>
        <v>0</v>
      </c>
      <c r="J268" s="263">
        <f t="shared" si="16"/>
        <v>0</v>
      </c>
      <c r="K268" s="280">
        <f t="shared" si="16"/>
        <v>0</v>
      </c>
      <c r="L268" s="263">
        <f t="shared" si="16"/>
        <v>0</v>
      </c>
      <c r="M268" s="263">
        <f t="shared" si="16"/>
        <v>0</v>
      </c>
      <c r="N268" s="263">
        <f>SUM(N258+N266+N267)</f>
        <v>0</v>
      </c>
      <c r="O268" s="263">
        <f>SUM(O258+O266+O267)</f>
        <v>0</v>
      </c>
      <c r="P268" s="263">
        <f t="shared" si="16"/>
        <v>0</v>
      </c>
      <c r="Q268" s="263">
        <f>SUM(Q258+Q266+Q267)</f>
        <v>0</v>
      </c>
      <c r="R268" s="263">
        <f>SUM(R258+R266+R267)</f>
        <v>0</v>
      </c>
      <c r="S268" s="263">
        <f t="shared" si="16"/>
        <v>0</v>
      </c>
      <c r="T268" s="263">
        <f t="shared" si="15"/>
        <v>170858277</v>
      </c>
    </row>
    <row r="269" spans="1:20" ht="15.75">
      <c r="A269" s="277" t="s">
        <v>43</v>
      </c>
      <c r="B269" s="278"/>
      <c r="C269" s="279">
        <f>C268+C231</f>
        <v>2027159</v>
      </c>
      <c r="D269" s="279">
        <f aca="true" t="shared" si="17" ref="D269:S269">D268+D231</f>
        <v>0</v>
      </c>
      <c r="E269" s="279">
        <f t="shared" si="17"/>
        <v>0</v>
      </c>
      <c r="F269" s="279">
        <f t="shared" si="17"/>
        <v>85919819</v>
      </c>
      <c r="G269" s="279">
        <f t="shared" si="17"/>
        <v>0</v>
      </c>
      <c r="H269" s="279">
        <f t="shared" si="17"/>
        <v>167665000</v>
      </c>
      <c r="I269" s="279">
        <f t="shared" si="17"/>
        <v>3157394</v>
      </c>
      <c r="J269" s="279">
        <f t="shared" si="17"/>
        <v>40420</v>
      </c>
      <c r="K269" s="245">
        <f t="shared" si="17"/>
        <v>1588253</v>
      </c>
      <c r="L269" s="279">
        <f t="shared" si="17"/>
        <v>6061240</v>
      </c>
      <c r="M269" s="279">
        <f t="shared" si="17"/>
        <v>184200</v>
      </c>
      <c r="N269" s="279">
        <f t="shared" si="17"/>
        <v>38232316</v>
      </c>
      <c r="O269" s="279">
        <f t="shared" si="17"/>
        <v>19250</v>
      </c>
      <c r="P269" s="279">
        <f t="shared" si="17"/>
        <v>1415050</v>
      </c>
      <c r="Q269" s="279">
        <f t="shared" si="17"/>
        <v>1628999</v>
      </c>
      <c r="R269" s="279">
        <f t="shared" si="17"/>
        <v>0</v>
      </c>
      <c r="S269" s="279">
        <f t="shared" si="17"/>
        <v>51659007</v>
      </c>
      <c r="T269" s="279">
        <f t="shared" si="15"/>
        <v>359598107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1.421875" style="0" customWidth="1"/>
    <col min="8" max="8" width="13.28125" style="0" customWidth="1"/>
  </cols>
  <sheetData>
    <row r="1" spans="1:6" ht="15">
      <c r="A1" s="291" t="s">
        <v>1069</v>
      </c>
      <c r="B1" s="291"/>
      <c r="C1" s="291"/>
      <c r="D1" s="291"/>
      <c r="E1" s="291"/>
      <c r="F1" s="291"/>
    </row>
    <row r="2" spans="1:6" ht="24" customHeight="1">
      <c r="A2" s="288" t="s">
        <v>1016</v>
      </c>
      <c r="B2" s="293"/>
      <c r="C2" s="293"/>
      <c r="D2" s="293"/>
      <c r="E2" s="293"/>
      <c r="F2" s="290"/>
    </row>
    <row r="3" spans="1:8" ht="24" customHeight="1">
      <c r="A3" s="292" t="s">
        <v>1024</v>
      </c>
      <c r="B3" s="289"/>
      <c r="C3" s="289"/>
      <c r="D3" s="289"/>
      <c r="E3" s="289"/>
      <c r="F3" s="290"/>
      <c r="H3" s="77"/>
    </row>
    <row r="4" ht="18">
      <c r="A4" s="48"/>
    </row>
    <row r="5" ht="15">
      <c r="A5" s="98" t="s">
        <v>142</v>
      </c>
    </row>
    <row r="6" spans="1:8" ht="30">
      <c r="A6" s="1" t="s">
        <v>216</v>
      </c>
      <c r="B6" s="2" t="s">
        <v>169</v>
      </c>
      <c r="C6" s="114" t="s">
        <v>76</v>
      </c>
      <c r="D6" s="114" t="s">
        <v>77</v>
      </c>
      <c r="E6" s="114" t="s">
        <v>181</v>
      </c>
      <c r="F6" s="124" t="s">
        <v>655</v>
      </c>
      <c r="G6" s="124" t="s">
        <v>656</v>
      </c>
      <c r="H6" s="99" t="s">
        <v>657</v>
      </c>
    </row>
    <row r="7" spans="1:8" ht="15" customHeight="1">
      <c r="A7" s="30" t="s">
        <v>396</v>
      </c>
      <c r="B7" s="5" t="s">
        <v>397</v>
      </c>
      <c r="C7" s="26">
        <v>26064731</v>
      </c>
      <c r="D7" s="26"/>
      <c r="E7" s="26"/>
      <c r="F7" s="26">
        <f>SUM(C7:E7)</f>
        <v>26064731</v>
      </c>
      <c r="G7" s="26">
        <f>SUM(D7:F7)</f>
        <v>26064731</v>
      </c>
      <c r="H7" s="26">
        <v>26064731</v>
      </c>
    </row>
    <row r="8" spans="1:8" ht="15" customHeight="1">
      <c r="A8" s="4" t="s">
        <v>398</v>
      </c>
      <c r="B8" s="5" t="s">
        <v>399</v>
      </c>
      <c r="C8" s="26"/>
      <c r="D8" s="26"/>
      <c r="E8" s="26"/>
      <c r="F8" s="26">
        <f aca="true" t="shared" si="0" ref="F8:F71">SUM(C8:E8)</f>
        <v>0</v>
      </c>
      <c r="G8" s="26">
        <v>0</v>
      </c>
      <c r="H8" s="26">
        <v>0</v>
      </c>
    </row>
    <row r="9" spans="1:8" ht="15" customHeight="1">
      <c r="A9" s="4" t="s">
        <v>400</v>
      </c>
      <c r="B9" s="5" t="s">
        <v>401</v>
      </c>
      <c r="C9" s="26">
        <v>6598778</v>
      </c>
      <c r="D9" s="26"/>
      <c r="E9" s="26"/>
      <c r="F9" s="26">
        <f t="shared" si="0"/>
        <v>6598778</v>
      </c>
      <c r="G9" s="26">
        <f>SUM(D9:F9)</f>
        <v>6598778</v>
      </c>
      <c r="H9" s="26">
        <v>7221288</v>
      </c>
    </row>
    <row r="10" spans="1:8" ht="15" customHeight="1">
      <c r="A10" s="4" t="s">
        <v>402</v>
      </c>
      <c r="B10" s="5" t="s">
        <v>403</v>
      </c>
      <c r="C10" s="26">
        <v>1200000</v>
      </c>
      <c r="D10" s="26"/>
      <c r="E10" s="26"/>
      <c r="F10" s="26">
        <f t="shared" si="0"/>
        <v>1200000</v>
      </c>
      <c r="G10" s="26">
        <v>1200000</v>
      </c>
      <c r="H10" s="26">
        <v>1200000</v>
      </c>
    </row>
    <row r="11" spans="1:8" ht="15" customHeight="1">
      <c r="A11" s="4" t="s">
        <v>404</v>
      </c>
      <c r="B11" s="5" t="s">
        <v>405</v>
      </c>
      <c r="C11" s="26"/>
      <c r="D11" s="26"/>
      <c r="E11" s="26"/>
      <c r="F11" s="26">
        <f t="shared" si="0"/>
        <v>0</v>
      </c>
      <c r="G11" s="26">
        <v>24684392</v>
      </c>
      <c r="H11" s="26">
        <v>25454160</v>
      </c>
    </row>
    <row r="12" spans="1:8" ht="15" customHeight="1">
      <c r="A12" s="4" t="s">
        <v>406</v>
      </c>
      <c r="B12" s="5" t="s">
        <v>407</v>
      </c>
      <c r="C12" s="26"/>
      <c r="D12" s="26"/>
      <c r="E12" s="26"/>
      <c r="F12" s="26">
        <f t="shared" si="0"/>
        <v>0</v>
      </c>
      <c r="G12" s="26">
        <v>0</v>
      </c>
      <c r="H12" s="26">
        <v>0</v>
      </c>
    </row>
    <row r="13" spans="1:8" ht="15" customHeight="1">
      <c r="A13" s="6" t="s">
        <v>0</v>
      </c>
      <c r="B13" s="7" t="s">
        <v>408</v>
      </c>
      <c r="C13" s="26">
        <f>SUM(C7:C12)</f>
        <v>33863509</v>
      </c>
      <c r="D13" s="26">
        <f>SUM(D7:D12)</f>
        <v>0</v>
      </c>
      <c r="E13" s="26">
        <f>SUM(E7:E12)</f>
        <v>0</v>
      </c>
      <c r="F13" s="26">
        <f t="shared" si="0"/>
        <v>33863509</v>
      </c>
      <c r="G13" s="26">
        <f>SUM(G7:G12)</f>
        <v>58547901</v>
      </c>
      <c r="H13" s="26">
        <f>SUM(H7:H12)</f>
        <v>59940179</v>
      </c>
    </row>
    <row r="14" spans="1:8" ht="15" customHeight="1">
      <c r="A14" s="4" t="s">
        <v>409</v>
      </c>
      <c r="B14" s="5" t="s">
        <v>410</v>
      </c>
      <c r="C14" s="26"/>
      <c r="D14" s="26"/>
      <c r="E14" s="26"/>
      <c r="F14" s="26">
        <f t="shared" si="0"/>
        <v>0</v>
      </c>
      <c r="G14" s="26">
        <v>0</v>
      </c>
      <c r="H14" s="26">
        <v>0</v>
      </c>
    </row>
    <row r="15" spans="1:8" ht="15" customHeight="1">
      <c r="A15" s="4" t="s">
        <v>411</v>
      </c>
      <c r="B15" s="5" t="s">
        <v>412</v>
      </c>
      <c r="C15" s="26"/>
      <c r="D15" s="26"/>
      <c r="E15" s="26"/>
      <c r="F15" s="26">
        <f t="shared" si="0"/>
        <v>0</v>
      </c>
      <c r="G15" s="26">
        <v>0</v>
      </c>
      <c r="H15" s="26">
        <v>0</v>
      </c>
    </row>
    <row r="16" spans="1:8" ht="15" customHeight="1">
      <c r="A16" s="4" t="s">
        <v>618</v>
      </c>
      <c r="B16" s="5" t="s">
        <v>413</v>
      </c>
      <c r="C16" s="26"/>
      <c r="D16" s="26"/>
      <c r="E16" s="26"/>
      <c r="F16" s="26">
        <f t="shared" si="0"/>
        <v>0</v>
      </c>
      <c r="G16" s="26">
        <v>0</v>
      </c>
      <c r="H16" s="26">
        <v>0</v>
      </c>
    </row>
    <row r="17" spans="1:8" ht="15" customHeight="1">
      <c r="A17" s="4" t="s">
        <v>619</v>
      </c>
      <c r="B17" s="5" t="s">
        <v>414</v>
      </c>
      <c r="C17" s="26"/>
      <c r="D17" s="26"/>
      <c r="E17" s="26"/>
      <c r="F17" s="26">
        <f t="shared" si="0"/>
        <v>0</v>
      </c>
      <c r="G17" s="26">
        <v>0</v>
      </c>
      <c r="H17" s="26">
        <v>0</v>
      </c>
    </row>
    <row r="18" spans="1:8" ht="15" customHeight="1">
      <c r="A18" s="4" t="s">
        <v>620</v>
      </c>
      <c r="B18" s="5" t="s">
        <v>415</v>
      </c>
      <c r="C18" s="26"/>
      <c r="D18" s="26"/>
      <c r="E18" s="26"/>
      <c r="F18" s="26">
        <f t="shared" si="0"/>
        <v>0</v>
      </c>
      <c r="G18" s="26">
        <v>5130000</v>
      </c>
      <c r="H18" s="26">
        <v>4898091</v>
      </c>
    </row>
    <row r="19" spans="1:8" ht="15" customHeight="1">
      <c r="A19" s="38" t="s">
        <v>1</v>
      </c>
      <c r="B19" s="50" t="s">
        <v>416</v>
      </c>
      <c r="C19" s="26">
        <f>SUM(C13:C18)</f>
        <v>33863509</v>
      </c>
      <c r="D19" s="26">
        <f>SUM(D13:D18)</f>
        <v>0</v>
      </c>
      <c r="E19" s="26">
        <f>SUM(E13:E18)</f>
        <v>0</v>
      </c>
      <c r="F19" s="26">
        <f t="shared" si="0"/>
        <v>33863509</v>
      </c>
      <c r="G19" s="26">
        <f>SUM(G13:G18)</f>
        <v>63677901</v>
      </c>
      <c r="H19" s="26">
        <f>SUM(H13:H18)</f>
        <v>64838270</v>
      </c>
    </row>
    <row r="20" spans="1:8" ht="15" customHeight="1">
      <c r="A20" s="4" t="s">
        <v>624</v>
      </c>
      <c r="B20" s="5" t="s">
        <v>425</v>
      </c>
      <c r="C20" s="26"/>
      <c r="D20" s="26"/>
      <c r="E20" s="26"/>
      <c r="F20" s="26">
        <f t="shared" si="0"/>
        <v>0</v>
      </c>
      <c r="G20" s="26">
        <v>0</v>
      </c>
      <c r="H20" s="26">
        <v>0</v>
      </c>
    </row>
    <row r="21" spans="1:8" ht="15" customHeight="1">
      <c r="A21" s="4" t="s">
        <v>625</v>
      </c>
      <c r="B21" s="5" t="s">
        <v>426</v>
      </c>
      <c r="C21" s="26"/>
      <c r="D21" s="26"/>
      <c r="E21" s="26"/>
      <c r="F21" s="26">
        <f t="shared" si="0"/>
        <v>0</v>
      </c>
      <c r="G21" s="26">
        <v>0</v>
      </c>
      <c r="H21" s="26">
        <v>0</v>
      </c>
    </row>
    <row r="22" spans="1:8" ht="15" customHeight="1">
      <c r="A22" s="6" t="s">
        <v>3</v>
      </c>
      <c r="B22" s="7" t="s">
        <v>427</v>
      </c>
      <c r="C22" s="26">
        <f>SUM(C20:C21)</f>
        <v>0</v>
      </c>
      <c r="D22" s="26"/>
      <c r="E22" s="26"/>
      <c r="F22" s="26">
        <f t="shared" si="0"/>
        <v>0</v>
      </c>
      <c r="G22" s="26">
        <v>0</v>
      </c>
      <c r="H22" s="26">
        <v>0</v>
      </c>
    </row>
    <row r="23" spans="1:8" ht="15" customHeight="1">
      <c r="A23" s="4" t="s">
        <v>626</v>
      </c>
      <c r="B23" s="5" t="s">
        <v>428</v>
      </c>
      <c r="C23" s="26"/>
      <c r="D23" s="26"/>
      <c r="E23" s="26"/>
      <c r="F23" s="26">
        <f t="shared" si="0"/>
        <v>0</v>
      </c>
      <c r="G23" s="26">
        <v>0</v>
      </c>
      <c r="H23" s="26">
        <v>0</v>
      </c>
    </row>
    <row r="24" spans="1:8" ht="15" customHeight="1">
      <c r="A24" s="4" t="s">
        <v>627</v>
      </c>
      <c r="B24" s="5" t="s">
        <v>429</v>
      </c>
      <c r="C24" s="26"/>
      <c r="D24" s="26"/>
      <c r="E24" s="26"/>
      <c r="F24" s="26">
        <f t="shared" si="0"/>
        <v>0</v>
      </c>
      <c r="G24" s="26">
        <v>0</v>
      </c>
      <c r="H24" s="26">
        <v>0</v>
      </c>
    </row>
    <row r="25" spans="1:8" ht="15" customHeight="1">
      <c r="A25" s="4" t="s">
        <v>628</v>
      </c>
      <c r="B25" s="5" t="s">
        <v>430</v>
      </c>
      <c r="C25" s="26">
        <v>35800000</v>
      </c>
      <c r="D25" s="26"/>
      <c r="E25" s="26"/>
      <c r="F25" s="26">
        <f t="shared" si="0"/>
        <v>35800000</v>
      </c>
      <c r="G25" s="26">
        <v>37800000</v>
      </c>
      <c r="H25" s="26">
        <v>38932566</v>
      </c>
    </row>
    <row r="26" spans="1:8" ht="15" customHeight="1">
      <c r="A26" s="4" t="s">
        <v>629</v>
      </c>
      <c r="B26" s="5" t="s">
        <v>432</v>
      </c>
      <c r="C26" s="26">
        <v>8500000</v>
      </c>
      <c r="D26" s="26"/>
      <c r="E26" s="26"/>
      <c r="F26" s="26">
        <f t="shared" si="0"/>
        <v>8500000</v>
      </c>
      <c r="G26" s="26">
        <v>8500000</v>
      </c>
      <c r="H26" s="26">
        <v>7822675</v>
      </c>
    </row>
    <row r="27" spans="1:8" ht="15" customHeight="1">
      <c r="A27" s="4" t="s">
        <v>630</v>
      </c>
      <c r="B27" s="5" t="s">
        <v>435</v>
      </c>
      <c r="C27" s="26"/>
      <c r="D27" s="26"/>
      <c r="E27" s="26"/>
      <c r="F27" s="26">
        <f t="shared" si="0"/>
        <v>0</v>
      </c>
      <c r="G27" s="26">
        <v>0</v>
      </c>
      <c r="H27" s="26">
        <v>0</v>
      </c>
    </row>
    <row r="28" spans="1:8" ht="15" customHeight="1">
      <c r="A28" s="4" t="s">
        <v>436</v>
      </c>
      <c r="B28" s="5" t="s">
        <v>437</v>
      </c>
      <c r="C28" s="26"/>
      <c r="D28" s="26"/>
      <c r="E28" s="26"/>
      <c r="F28" s="26">
        <f t="shared" si="0"/>
        <v>0</v>
      </c>
      <c r="G28" s="26">
        <v>0</v>
      </c>
      <c r="H28" s="26">
        <v>0</v>
      </c>
    </row>
    <row r="29" spans="1:8" ht="15" customHeight="1">
      <c r="A29" s="4" t="s">
        <v>631</v>
      </c>
      <c r="B29" s="5" t="s">
        <v>438</v>
      </c>
      <c r="C29" s="26">
        <v>2400000</v>
      </c>
      <c r="D29" s="26"/>
      <c r="E29" s="26"/>
      <c r="F29" s="26">
        <f t="shared" si="0"/>
        <v>2400000</v>
      </c>
      <c r="G29" s="26">
        <v>2400000</v>
      </c>
      <c r="H29" s="26">
        <v>2492862</v>
      </c>
    </row>
    <row r="30" spans="1:8" ht="15" customHeight="1">
      <c r="A30" s="4" t="s">
        <v>632</v>
      </c>
      <c r="B30" s="5" t="s">
        <v>443</v>
      </c>
      <c r="C30" s="26">
        <v>2200000</v>
      </c>
      <c r="D30" s="26"/>
      <c r="E30" s="26"/>
      <c r="F30" s="26">
        <f t="shared" si="0"/>
        <v>2200000</v>
      </c>
      <c r="G30" s="26">
        <v>2200000</v>
      </c>
      <c r="H30" s="26">
        <v>1888300</v>
      </c>
    </row>
    <row r="31" spans="1:8" ht="15" customHeight="1">
      <c r="A31" s="6" t="s">
        <v>4</v>
      </c>
      <c r="B31" s="7" t="s">
        <v>446</v>
      </c>
      <c r="C31" s="26">
        <f>SUM(C26:C30)</f>
        <v>13100000</v>
      </c>
      <c r="D31" s="26"/>
      <c r="E31" s="26"/>
      <c r="F31" s="26">
        <f t="shared" si="0"/>
        <v>13100000</v>
      </c>
      <c r="G31" s="26">
        <f>SUM(G26:G30)</f>
        <v>13100000</v>
      </c>
      <c r="H31" s="26">
        <f>SUM(H26:H30)</f>
        <v>12203837</v>
      </c>
    </row>
    <row r="32" spans="1:8" ht="15" customHeight="1">
      <c r="A32" s="4" t="s">
        <v>633</v>
      </c>
      <c r="B32" s="5" t="s">
        <v>447</v>
      </c>
      <c r="C32" s="26"/>
      <c r="D32" s="26"/>
      <c r="E32" s="26"/>
      <c r="F32" s="26">
        <f t="shared" si="0"/>
        <v>0</v>
      </c>
      <c r="G32" s="26">
        <f>SUM(D32:F32)</f>
        <v>0</v>
      </c>
      <c r="H32" s="26">
        <v>522604</v>
      </c>
    </row>
    <row r="33" spans="1:8" ht="15" customHeight="1">
      <c r="A33" s="38" t="s">
        <v>5</v>
      </c>
      <c r="B33" s="50" t="s">
        <v>448</v>
      </c>
      <c r="C33" s="26">
        <f>SUM(C22+C23+C24+C25+C31+C32)</f>
        <v>48900000</v>
      </c>
      <c r="D33" s="26">
        <f>SUM(D22+D23+D24+D25+D31+D32)</f>
        <v>0</v>
      </c>
      <c r="E33" s="26">
        <f>SUM(E22+E23+E24+E25+E31+E32)</f>
        <v>0</v>
      </c>
      <c r="F33" s="26">
        <f t="shared" si="0"/>
        <v>48900000</v>
      </c>
      <c r="G33" s="26">
        <f>SUM(G22+G23+G24+G25+G31+G32)</f>
        <v>50900000</v>
      </c>
      <c r="H33" s="26">
        <f>SUM(H22+H23+H24+H25+H31+H32)</f>
        <v>51659007</v>
      </c>
    </row>
    <row r="34" spans="1:8" ht="15" customHeight="1">
      <c r="A34" s="11" t="s">
        <v>449</v>
      </c>
      <c r="B34" s="5" t="s">
        <v>450</v>
      </c>
      <c r="C34" s="26"/>
      <c r="D34" s="26"/>
      <c r="E34" s="26"/>
      <c r="F34" s="26">
        <f t="shared" si="0"/>
        <v>0</v>
      </c>
      <c r="G34" s="26">
        <v>0</v>
      </c>
      <c r="H34" s="26">
        <v>0</v>
      </c>
    </row>
    <row r="35" spans="1:8" ht="15" customHeight="1">
      <c r="A35" s="11" t="s">
        <v>634</v>
      </c>
      <c r="B35" s="5" t="s">
        <v>451</v>
      </c>
      <c r="C35" s="26">
        <v>0</v>
      </c>
      <c r="D35" s="26">
        <v>24000000</v>
      </c>
      <c r="E35" s="26"/>
      <c r="F35" s="26">
        <f t="shared" si="0"/>
        <v>24000000</v>
      </c>
      <c r="G35" s="26">
        <v>24579000</v>
      </c>
      <c r="H35" s="26">
        <v>24731562</v>
      </c>
    </row>
    <row r="36" spans="1:8" ht="15" customHeight="1">
      <c r="A36" s="11" t="s">
        <v>635</v>
      </c>
      <c r="B36" s="5" t="s">
        <v>452</v>
      </c>
      <c r="C36" s="26">
        <v>0</v>
      </c>
      <c r="D36" s="26">
        <v>1600000</v>
      </c>
      <c r="E36" s="26"/>
      <c r="F36" s="26">
        <f t="shared" si="0"/>
        <v>1600000</v>
      </c>
      <c r="G36" s="26">
        <v>2620000</v>
      </c>
      <c r="H36" s="26">
        <v>1812702</v>
      </c>
    </row>
    <row r="37" spans="1:8" ht="15" customHeight="1">
      <c r="A37" s="11" t="s">
        <v>636</v>
      </c>
      <c r="B37" s="5" t="s">
        <v>453</v>
      </c>
      <c r="C37" s="26">
        <v>12020075</v>
      </c>
      <c r="D37" s="26"/>
      <c r="E37" s="26"/>
      <c r="F37" s="26">
        <f t="shared" si="0"/>
        <v>12020075</v>
      </c>
      <c r="G37" s="26">
        <v>12009789</v>
      </c>
      <c r="H37" s="26">
        <v>11952170</v>
      </c>
    </row>
    <row r="38" spans="1:8" ht="15" customHeight="1">
      <c r="A38" s="11" t="s">
        <v>454</v>
      </c>
      <c r="B38" s="5" t="s">
        <v>455</v>
      </c>
      <c r="C38" s="26"/>
      <c r="D38" s="26"/>
      <c r="E38" s="26"/>
      <c r="F38" s="26">
        <f t="shared" si="0"/>
        <v>0</v>
      </c>
      <c r="G38" s="26">
        <v>0</v>
      </c>
      <c r="H38" s="26">
        <v>0</v>
      </c>
    </row>
    <row r="39" spans="1:8" ht="15" customHeight="1">
      <c r="A39" s="11" t="s">
        <v>456</v>
      </c>
      <c r="B39" s="5" t="s">
        <v>457</v>
      </c>
      <c r="C39" s="26">
        <v>0</v>
      </c>
      <c r="D39" s="26">
        <v>6750000</v>
      </c>
      <c r="E39" s="26"/>
      <c r="F39" s="26">
        <f t="shared" si="0"/>
        <v>6750000</v>
      </c>
      <c r="G39" s="26">
        <v>6907000</v>
      </c>
      <c r="H39" s="26">
        <v>7761558</v>
      </c>
    </row>
    <row r="40" spans="1:8" ht="15" customHeight="1">
      <c r="A40" s="11" t="s">
        <v>458</v>
      </c>
      <c r="B40" s="5" t="s">
        <v>459</v>
      </c>
      <c r="C40" s="26"/>
      <c r="D40" s="26"/>
      <c r="E40" s="26"/>
      <c r="F40" s="26">
        <f t="shared" si="0"/>
        <v>0</v>
      </c>
      <c r="G40" s="26">
        <v>0</v>
      </c>
      <c r="H40" s="26">
        <v>0</v>
      </c>
    </row>
    <row r="41" spans="1:8" ht="15" customHeight="1">
      <c r="A41" s="11" t="s">
        <v>637</v>
      </c>
      <c r="B41" s="5" t="s">
        <v>460</v>
      </c>
      <c r="C41" s="26">
        <v>3000000</v>
      </c>
      <c r="D41" s="26"/>
      <c r="E41" s="26"/>
      <c r="F41" s="26">
        <f t="shared" si="0"/>
        <v>3000000</v>
      </c>
      <c r="G41" s="26">
        <v>3000000</v>
      </c>
      <c r="H41" s="26">
        <v>1388762</v>
      </c>
    </row>
    <row r="42" spans="1:8" ht="15" customHeight="1">
      <c r="A42" s="11" t="s">
        <v>638</v>
      </c>
      <c r="B42" s="5" t="s">
        <v>461</v>
      </c>
      <c r="C42" s="26"/>
      <c r="D42" s="26"/>
      <c r="E42" s="26"/>
      <c r="F42" s="26">
        <f t="shared" si="0"/>
        <v>0</v>
      </c>
      <c r="G42" s="26">
        <v>0</v>
      </c>
      <c r="H42" s="26">
        <v>0</v>
      </c>
    </row>
    <row r="43" spans="1:8" ht="15" customHeight="1">
      <c r="A43" s="11" t="s">
        <v>639</v>
      </c>
      <c r="B43" s="5" t="s">
        <v>462</v>
      </c>
      <c r="C43" s="26">
        <v>760000</v>
      </c>
      <c r="D43" s="26"/>
      <c r="E43" s="26"/>
      <c r="F43" s="26">
        <f t="shared" si="0"/>
        <v>760000</v>
      </c>
      <c r="G43" s="26">
        <v>760000</v>
      </c>
      <c r="H43" s="26">
        <v>178848</v>
      </c>
    </row>
    <row r="44" spans="1:8" ht="15" customHeight="1">
      <c r="A44" s="49" t="s">
        <v>6</v>
      </c>
      <c r="B44" s="50" t="s">
        <v>463</v>
      </c>
      <c r="C44" s="26">
        <f>SUM(C34:C43)</f>
        <v>15780075</v>
      </c>
      <c r="D44" s="26">
        <f>SUM(D34:D43)</f>
        <v>32350000</v>
      </c>
      <c r="E44" s="26">
        <f>SUM(E34:E43)</f>
        <v>0</v>
      </c>
      <c r="F44" s="26">
        <f t="shared" si="0"/>
        <v>48130075</v>
      </c>
      <c r="G44" s="26">
        <f>SUM(G34:G43)</f>
        <v>49875789</v>
      </c>
      <c r="H44" s="26">
        <f>SUM(H34:H43)</f>
        <v>47825602</v>
      </c>
    </row>
    <row r="45" spans="1:8" ht="15" customHeight="1">
      <c r="A45" s="11" t="s">
        <v>472</v>
      </c>
      <c r="B45" s="5" t="s">
        <v>473</v>
      </c>
      <c r="C45" s="26"/>
      <c r="D45" s="26"/>
      <c r="E45" s="26"/>
      <c r="F45" s="26">
        <f t="shared" si="0"/>
        <v>0</v>
      </c>
      <c r="G45" s="26">
        <v>0</v>
      </c>
      <c r="H45" s="26">
        <v>0</v>
      </c>
    </row>
    <row r="46" spans="1:8" ht="15" customHeight="1">
      <c r="A46" s="4" t="s">
        <v>643</v>
      </c>
      <c r="B46" s="5" t="s">
        <v>474</v>
      </c>
      <c r="C46" s="26"/>
      <c r="D46" s="26"/>
      <c r="E46" s="26"/>
      <c r="F46" s="26">
        <f t="shared" si="0"/>
        <v>0</v>
      </c>
      <c r="G46" s="26">
        <v>0</v>
      </c>
      <c r="H46" s="26">
        <v>0</v>
      </c>
    </row>
    <row r="47" spans="1:8" ht="15" customHeight="1">
      <c r="A47" s="11" t="s">
        <v>644</v>
      </c>
      <c r="B47" s="5" t="s">
        <v>475</v>
      </c>
      <c r="C47" s="26">
        <v>3500000</v>
      </c>
      <c r="D47" s="26"/>
      <c r="E47" s="26"/>
      <c r="F47" s="26">
        <f t="shared" si="0"/>
        <v>3500000</v>
      </c>
      <c r="G47" s="26">
        <v>0</v>
      </c>
      <c r="H47" s="26">
        <v>0</v>
      </c>
    </row>
    <row r="48" spans="1:8" ht="15" customHeight="1">
      <c r="A48" s="38" t="s">
        <v>8</v>
      </c>
      <c r="B48" s="50" t="s">
        <v>476</v>
      </c>
      <c r="C48" s="26">
        <f>SUM(C45:C47)</f>
        <v>3500000</v>
      </c>
      <c r="D48" s="26">
        <f>SUM(D45:D47)</f>
        <v>0</v>
      </c>
      <c r="E48" s="26">
        <f>SUM(E45:E47)</f>
        <v>0</v>
      </c>
      <c r="F48" s="26">
        <f t="shared" si="0"/>
        <v>3500000</v>
      </c>
      <c r="G48" s="26">
        <v>0</v>
      </c>
      <c r="H48" s="26">
        <v>0</v>
      </c>
    </row>
    <row r="49" spans="1:8" ht="15" customHeight="1">
      <c r="A49" s="59" t="s">
        <v>182</v>
      </c>
      <c r="B49" s="63"/>
      <c r="C49" s="26">
        <f>SUM(C19+C33+C44+C48)</f>
        <v>102043584</v>
      </c>
      <c r="D49" s="26">
        <f>SUM(D19+D33+D44+D48)</f>
        <v>32350000</v>
      </c>
      <c r="E49" s="26">
        <f>SUM(E19+E33+E44+E48)</f>
        <v>0</v>
      </c>
      <c r="F49" s="26">
        <f t="shared" si="0"/>
        <v>134393584</v>
      </c>
      <c r="G49" s="26">
        <f>SUM(G19+G33+G44+G48)</f>
        <v>164453690</v>
      </c>
      <c r="H49" s="26">
        <f>SUM(H19+H33+H44+H48)</f>
        <v>164322879</v>
      </c>
    </row>
    <row r="50" spans="1:8" ht="15" customHeight="1">
      <c r="A50" s="4" t="s">
        <v>417</v>
      </c>
      <c r="B50" s="5" t="s">
        <v>418</v>
      </c>
      <c r="C50" s="26"/>
      <c r="D50" s="26"/>
      <c r="E50" s="26"/>
      <c r="F50" s="26">
        <f t="shared" si="0"/>
        <v>0</v>
      </c>
      <c r="G50" s="26">
        <v>12763163</v>
      </c>
      <c r="H50" s="26">
        <v>22763163</v>
      </c>
    </row>
    <row r="51" spans="1:8" ht="15" customHeight="1">
      <c r="A51" s="4" t="s">
        <v>419</v>
      </c>
      <c r="B51" s="5" t="s">
        <v>420</v>
      </c>
      <c r="C51" s="26"/>
      <c r="D51" s="26"/>
      <c r="E51" s="26"/>
      <c r="F51" s="26">
        <f t="shared" si="0"/>
        <v>0</v>
      </c>
      <c r="G51" s="26">
        <v>0</v>
      </c>
      <c r="H51" s="26">
        <v>0</v>
      </c>
    </row>
    <row r="52" spans="1:8" ht="15" customHeight="1">
      <c r="A52" s="4" t="s">
        <v>621</v>
      </c>
      <c r="B52" s="5" t="s">
        <v>421</v>
      </c>
      <c r="C52" s="26"/>
      <c r="D52" s="26"/>
      <c r="E52" s="26"/>
      <c r="F52" s="26">
        <f t="shared" si="0"/>
        <v>0</v>
      </c>
      <c r="G52" s="26">
        <v>0</v>
      </c>
      <c r="H52" s="26">
        <v>0</v>
      </c>
    </row>
    <row r="53" spans="1:8" ht="15" customHeight="1">
      <c r="A53" s="4" t="s">
        <v>622</v>
      </c>
      <c r="B53" s="5" t="s">
        <v>422</v>
      </c>
      <c r="C53" s="26"/>
      <c r="D53" s="26"/>
      <c r="E53" s="26"/>
      <c r="F53" s="26">
        <f t="shared" si="0"/>
        <v>0</v>
      </c>
      <c r="G53" s="26">
        <v>0</v>
      </c>
      <c r="H53" s="26">
        <v>0</v>
      </c>
    </row>
    <row r="54" spans="1:8" ht="15" customHeight="1">
      <c r="A54" s="4" t="s">
        <v>623</v>
      </c>
      <c r="B54" s="5" t="s">
        <v>423</v>
      </c>
      <c r="C54" s="26"/>
      <c r="D54" s="26"/>
      <c r="E54" s="26"/>
      <c r="F54" s="26">
        <f t="shared" si="0"/>
        <v>0</v>
      </c>
      <c r="G54" s="26">
        <v>0</v>
      </c>
      <c r="H54" s="26">
        <v>0</v>
      </c>
    </row>
    <row r="55" spans="1:8" ht="15" customHeight="1">
      <c r="A55" s="38" t="s">
        <v>2</v>
      </c>
      <c r="B55" s="50" t="s">
        <v>424</v>
      </c>
      <c r="C55" s="26">
        <f>SUM(C50:C54)</f>
        <v>0</v>
      </c>
      <c r="D55" s="26">
        <f>SUM(D50:D54)</f>
        <v>0</v>
      </c>
      <c r="E55" s="26">
        <f>SUM(E50:E54)</f>
        <v>0</v>
      </c>
      <c r="F55" s="26">
        <f t="shared" si="0"/>
        <v>0</v>
      </c>
      <c r="G55" s="26">
        <f>SUM(G50:G54)</f>
        <v>12763163</v>
      </c>
      <c r="H55" s="26">
        <f>SUM(H50:H54)</f>
        <v>22763163</v>
      </c>
    </row>
    <row r="56" spans="1:8" ht="15" customHeight="1">
      <c r="A56" s="11" t="s">
        <v>640</v>
      </c>
      <c r="B56" s="5" t="s">
        <v>464</v>
      </c>
      <c r="C56" s="26"/>
      <c r="D56" s="26"/>
      <c r="E56" s="26"/>
      <c r="F56" s="26">
        <f t="shared" si="0"/>
        <v>0</v>
      </c>
      <c r="G56" s="26">
        <v>0</v>
      </c>
      <c r="H56" s="26">
        <v>0</v>
      </c>
    </row>
    <row r="57" spans="1:8" ht="15" customHeight="1">
      <c r="A57" s="11" t="s">
        <v>641</v>
      </c>
      <c r="B57" s="5" t="s">
        <v>465</v>
      </c>
      <c r="C57" s="26"/>
      <c r="D57" s="26">
        <v>9025000</v>
      </c>
      <c r="E57" s="26"/>
      <c r="F57" s="26">
        <f t="shared" si="0"/>
        <v>9025000</v>
      </c>
      <c r="G57" s="26">
        <v>5831723</v>
      </c>
      <c r="H57" s="26">
        <v>0</v>
      </c>
    </row>
    <row r="58" spans="1:8" ht="15" customHeight="1">
      <c r="A58" s="11" t="s">
        <v>466</v>
      </c>
      <c r="B58" s="5" t="s">
        <v>467</v>
      </c>
      <c r="C58" s="26"/>
      <c r="D58" s="26"/>
      <c r="E58" s="26"/>
      <c r="F58" s="26">
        <f t="shared" si="0"/>
        <v>0</v>
      </c>
      <c r="G58" s="26">
        <v>0</v>
      </c>
      <c r="H58" s="26">
        <v>0</v>
      </c>
    </row>
    <row r="59" spans="1:8" ht="15" customHeight="1">
      <c r="A59" s="11" t="s">
        <v>642</v>
      </c>
      <c r="B59" s="5" t="s">
        <v>468</v>
      </c>
      <c r="C59" s="26"/>
      <c r="D59" s="26"/>
      <c r="E59" s="26"/>
      <c r="F59" s="26">
        <f t="shared" si="0"/>
        <v>0</v>
      </c>
      <c r="G59" s="26">
        <v>0</v>
      </c>
      <c r="H59" s="26">
        <v>0</v>
      </c>
    </row>
    <row r="60" spans="1:8" ht="15" customHeight="1">
      <c r="A60" s="11" t="s">
        <v>469</v>
      </c>
      <c r="B60" s="5" t="s">
        <v>470</v>
      </c>
      <c r="C60" s="26"/>
      <c r="D60" s="26"/>
      <c r="E60" s="26"/>
      <c r="F60" s="26">
        <f t="shared" si="0"/>
        <v>0</v>
      </c>
      <c r="G60" s="26">
        <v>0</v>
      </c>
      <c r="H60" s="26">
        <v>0</v>
      </c>
    </row>
    <row r="61" spans="1:8" ht="15" customHeight="1">
      <c r="A61" s="38" t="s">
        <v>7</v>
      </c>
      <c r="B61" s="50" t="s">
        <v>471</v>
      </c>
      <c r="C61" s="26">
        <f>SUM(C56:C60)</f>
        <v>0</v>
      </c>
      <c r="D61" s="26">
        <f>SUM(D56:D60)</f>
        <v>9025000</v>
      </c>
      <c r="E61" s="26">
        <f>SUM(E56:E60)</f>
        <v>0</v>
      </c>
      <c r="F61" s="26">
        <f t="shared" si="0"/>
        <v>9025000</v>
      </c>
      <c r="G61" s="26">
        <f>SUM(G56:G60)</f>
        <v>5831723</v>
      </c>
      <c r="H61" s="26">
        <f>SUM(H56:H60)</f>
        <v>0</v>
      </c>
    </row>
    <row r="62" spans="1:8" ht="15" customHeight="1">
      <c r="A62" s="11" t="s">
        <v>477</v>
      </c>
      <c r="B62" s="5" t="s">
        <v>478</v>
      </c>
      <c r="C62" s="26"/>
      <c r="D62" s="26"/>
      <c r="E62" s="26"/>
      <c r="F62" s="26">
        <f t="shared" si="0"/>
        <v>0</v>
      </c>
      <c r="G62" s="26">
        <v>0</v>
      </c>
      <c r="H62" s="26">
        <v>0</v>
      </c>
    </row>
    <row r="63" spans="1:8" ht="15" customHeight="1">
      <c r="A63" s="4" t="s">
        <v>645</v>
      </c>
      <c r="B63" s="5" t="s">
        <v>659</v>
      </c>
      <c r="C63" s="26"/>
      <c r="D63" s="26">
        <v>300000</v>
      </c>
      <c r="E63" s="26"/>
      <c r="F63" s="26">
        <f t="shared" si="0"/>
        <v>300000</v>
      </c>
      <c r="G63" s="26">
        <v>300000</v>
      </c>
      <c r="H63" s="26">
        <v>323788</v>
      </c>
    </row>
    <row r="64" spans="1:8" ht="15" customHeight="1">
      <c r="A64" s="11" t="s">
        <v>646</v>
      </c>
      <c r="B64" s="5" t="s">
        <v>660</v>
      </c>
      <c r="C64" s="26">
        <v>150000</v>
      </c>
      <c r="D64" s="26">
        <v>500000</v>
      </c>
      <c r="E64" s="26"/>
      <c r="F64" s="26">
        <f t="shared" si="0"/>
        <v>650000</v>
      </c>
      <c r="G64" s="26">
        <f>SUM(D64:F64)</f>
        <v>1150000</v>
      </c>
      <c r="H64" s="26">
        <v>1330000</v>
      </c>
    </row>
    <row r="65" spans="1:8" ht="15" customHeight="1">
      <c r="A65" s="38" t="s">
        <v>10</v>
      </c>
      <c r="B65" s="50" t="s">
        <v>481</v>
      </c>
      <c r="C65" s="26">
        <f>SUM(C62:C64)</f>
        <v>150000</v>
      </c>
      <c r="D65" s="26">
        <f>SUM(D62:D64)</f>
        <v>800000</v>
      </c>
      <c r="E65" s="26">
        <f>SUM(E62:E64)</f>
        <v>0</v>
      </c>
      <c r="F65" s="26">
        <f t="shared" si="0"/>
        <v>950000</v>
      </c>
      <c r="G65" s="26">
        <f>SUM(G62:G64)</f>
        <v>1450000</v>
      </c>
      <c r="H65" s="26">
        <f>SUM(H62:H64)</f>
        <v>1653788</v>
      </c>
    </row>
    <row r="66" spans="1:8" ht="15" customHeight="1">
      <c r="A66" s="59" t="s">
        <v>183</v>
      </c>
      <c r="B66" s="63"/>
      <c r="C66" s="26">
        <f>SUM(C65,C61,C55)</f>
        <v>150000</v>
      </c>
      <c r="D66" s="26">
        <f>SUM(D65,D61,D55)</f>
        <v>9825000</v>
      </c>
      <c r="E66" s="26">
        <f>SUM(E65,E61,E55)</f>
        <v>0</v>
      </c>
      <c r="F66" s="26">
        <f t="shared" si="0"/>
        <v>9975000</v>
      </c>
      <c r="G66" s="26">
        <f>SUM(G55+G61+G65)</f>
        <v>20044886</v>
      </c>
      <c r="H66" s="26">
        <f>SUM(H55+H61+H65)</f>
        <v>24416951</v>
      </c>
    </row>
    <row r="67" spans="1:8" ht="15.75">
      <c r="A67" s="47" t="s">
        <v>9</v>
      </c>
      <c r="B67" s="34" t="s">
        <v>482</v>
      </c>
      <c r="C67" s="26">
        <f>SUM(C49+C66)</f>
        <v>102193584</v>
      </c>
      <c r="D67" s="26">
        <f>SUM(D49+D66)</f>
        <v>42175000</v>
      </c>
      <c r="E67" s="26">
        <f>SUM(E49+E66)</f>
        <v>0</v>
      </c>
      <c r="F67" s="26">
        <f t="shared" si="0"/>
        <v>144368584</v>
      </c>
      <c r="G67" s="26">
        <f>SUM(G49+G55+G61+G65)</f>
        <v>184498576</v>
      </c>
      <c r="H67" s="26">
        <f>SUM(H49+H55+H61+H65)</f>
        <v>188739830</v>
      </c>
    </row>
    <row r="68" spans="1:8" ht="15.75">
      <c r="A68" s="208" t="s">
        <v>184</v>
      </c>
      <c r="B68" s="209"/>
      <c r="C68" s="26"/>
      <c r="D68" s="26"/>
      <c r="E68" s="26"/>
      <c r="F68" s="26">
        <f t="shared" si="0"/>
        <v>0</v>
      </c>
      <c r="G68" s="26">
        <v>0</v>
      </c>
      <c r="H68" s="26">
        <f aca="true" t="shared" si="1" ref="H68:H78">SUM(E68:G68)</f>
        <v>0</v>
      </c>
    </row>
    <row r="69" spans="1:8" ht="15.75">
      <c r="A69" s="208" t="s">
        <v>185</v>
      </c>
      <c r="B69" s="209"/>
      <c r="C69" s="26"/>
      <c r="D69" s="26"/>
      <c r="E69" s="26"/>
      <c r="F69" s="26">
        <f t="shared" si="0"/>
        <v>0</v>
      </c>
      <c r="G69" s="26">
        <v>0</v>
      </c>
      <c r="H69" s="26">
        <f t="shared" si="1"/>
        <v>0</v>
      </c>
    </row>
    <row r="70" spans="1:8" ht="15">
      <c r="A70" s="36" t="s">
        <v>647</v>
      </c>
      <c r="B70" s="4" t="s">
        <v>483</v>
      </c>
      <c r="C70" s="26"/>
      <c r="D70" s="26"/>
      <c r="E70" s="26"/>
      <c r="F70" s="26">
        <f t="shared" si="0"/>
        <v>0</v>
      </c>
      <c r="G70" s="26">
        <v>0</v>
      </c>
      <c r="H70" s="26">
        <f t="shared" si="1"/>
        <v>0</v>
      </c>
    </row>
    <row r="71" spans="1:8" ht="15">
      <c r="A71" s="11" t="s">
        <v>484</v>
      </c>
      <c r="B71" s="4" t="s">
        <v>485</v>
      </c>
      <c r="C71" s="26"/>
      <c r="D71" s="26"/>
      <c r="E71" s="26"/>
      <c r="F71" s="26">
        <f t="shared" si="0"/>
        <v>0</v>
      </c>
      <c r="G71" s="26">
        <v>0</v>
      </c>
      <c r="H71" s="26">
        <f t="shared" si="1"/>
        <v>0</v>
      </c>
    </row>
    <row r="72" spans="1:8" ht="15">
      <c r="A72" s="36" t="s">
        <v>648</v>
      </c>
      <c r="B72" s="4" t="s">
        <v>486</v>
      </c>
      <c r="C72" s="26"/>
      <c r="D72" s="26"/>
      <c r="E72" s="26"/>
      <c r="F72" s="26">
        <f aca="true" t="shared" si="2" ref="F72:F97">SUM(C72:E72)</f>
        <v>0</v>
      </c>
      <c r="G72" s="26">
        <v>0</v>
      </c>
      <c r="H72" s="26">
        <f t="shared" si="1"/>
        <v>0</v>
      </c>
    </row>
    <row r="73" spans="1:8" ht="15">
      <c r="A73" s="13" t="s">
        <v>11</v>
      </c>
      <c r="B73" s="6" t="s">
        <v>487</v>
      </c>
      <c r="C73" s="26"/>
      <c r="D73" s="26"/>
      <c r="E73" s="26"/>
      <c r="F73" s="26">
        <f t="shared" si="2"/>
        <v>0</v>
      </c>
      <c r="G73" s="26">
        <v>0</v>
      </c>
      <c r="H73" s="26">
        <f t="shared" si="1"/>
        <v>0</v>
      </c>
    </row>
    <row r="74" spans="1:8" ht="15">
      <c r="A74" s="11" t="s">
        <v>649</v>
      </c>
      <c r="B74" s="4" t="s">
        <v>488</v>
      </c>
      <c r="C74" s="26"/>
      <c r="D74" s="26"/>
      <c r="E74" s="26"/>
      <c r="F74" s="26">
        <f t="shared" si="2"/>
        <v>0</v>
      </c>
      <c r="G74" s="26">
        <v>0</v>
      </c>
      <c r="H74" s="26">
        <f t="shared" si="1"/>
        <v>0</v>
      </c>
    </row>
    <row r="75" spans="1:8" ht="15">
      <c r="A75" s="36" t="s">
        <v>489</v>
      </c>
      <c r="B75" s="4" t="s">
        <v>490</v>
      </c>
      <c r="C75" s="26"/>
      <c r="D75" s="26"/>
      <c r="E75" s="26"/>
      <c r="F75" s="26">
        <f t="shared" si="2"/>
        <v>0</v>
      </c>
      <c r="G75" s="26">
        <v>0</v>
      </c>
      <c r="H75" s="26">
        <f t="shared" si="1"/>
        <v>0</v>
      </c>
    </row>
    <row r="76" spans="1:8" ht="15">
      <c r="A76" s="11" t="s">
        <v>650</v>
      </c>
      <c r="B76" s="4" t="s">
        <v>491</v>
      </c>
      <c r="C76" s="26"/>
      <c r="D76" s="26"/>
      <c r="E76" s="26"/>
      <c r="F76" s="26">
        <f t="shared" si="2"/>
        <v>0</v>
      </c>
      <c r="G76" s="26">
        <v>0</v>
      </c>
      <c r="H76" s="26">
        <f t="shared" si="1"/>
        <v>0</v>
      </c>
    </row>
    <row r="77" spans="1:8" ht="15">
      <c r="A77" s="36" t="s">
        <v>492</v>
      </c>
      <c r="B77" s="4" t="s">
        <v>493</v>
      </c>
      <c r="C77" s="26"/>
      <c r="D77" s="26"/>
      <c r="E77" s="26"/>
      <c r="F77" s="26">
        <f t="shared" si="2"/>
        <v>0</v>
      </c>
      <c r="G77" s="26">
        <v>0</v>
      </c>
      <c r="H77" s="26">
        <f t="shared" si="1"/>
        <v>0</v>
      </c>
    </row>
    <row r="78" spans="1:8" ht="15">
      <c r="A78" s="12" t="s">
        <v>12</v>
      </c>
      <c r="B78" s="6" t="s">
        <v>494</v>
      </c>
      <c r="C78" s="26"/>
      <c r="D78" s="26"/>
      <c r="E78" s="26"/>
      <c r="F78" s="26">
        <f t="shared" si="2"/>
        <v>0</v>
      </c>
      <c r="G78" s="26">
        <v>0</v>
      </c>
      <c r="H78" s="26">
        <f t="shared" si="1"/>
        <v>0</v>
      </c>
    </row>
    <row r="79" spans="1:8" ht="15">
      <c r="A79" s="4" t="s">
        <v>124</v>
      </c>
      <c r="B79" s="4" t="s">
        <v>495</v>
      </c>
      <c r="C79" s="26">
        <v>167932000</v>
      </c>
      <c r="D79" s="26"/>
      <c r="E79" s="26"/>
      <c r="F79" s="26">
        <f t="shared" si="2"/>
        <v>167932000</v>
      </c>
      <c r="G79" s="26">
        <v>169605286</v>
      </c>
      <c r="H79" s="26">
        <v>167665000</v>
      </c>
    </row>
    <row r="80" spans="1:8" ht="15">
      <c r="A80" s="4" t="s">
        <v>125</v>
      </c>
      <c r="B80" s="4" t="s">
        <v>495</v>
      </c>
      <c r="C80" s="26"/>
      <c r="D80" s="26"/>
      <c r="E80" s="26"/>
      <c r="F80" s="26">
        <f t="shared" si="2"/>
        <v>0</v>
      </c>
      <c r="G80" s="26">
        <v>0</v>
      </c>
      <c r="H80" s="26">
        <f>SUM(E80:G80)</f>
        <v>0</v>
      </c>
    </row>
    <row r="81" spans="1:8" ht="15">
      <c r="A81" s="4" t="s">
        <v>122</v>
      </c>
      <c r="B81" s="4" t="s">
        <v>496</v>
      </c>
      <c r="C81" s="26"/>
      <c r="D81" s="26"/>
      <c r="E81" s="26"/>
      <c r="F81" s="26">
        <f t="shared" si="2"/>
        <v>0</v>
      </c>
      <c r="G81" s="26">
        <v>0</v>
      </c>
      <c r="H81" s="26">
        <f>SUM(E81:G81)</f>
        <v>0</v>
      </c>
    </row>
    <row r="82" spans="1:8" ht="15">
      <c r="A82" s="4" t="s">
        <v>123</v>
      </c>
      <c r="B82" s="4" t="s">
        <v>496</v>
      </c>
      <c r="C82" s="26"/>
      <c r="D82" s="26"/>
      <c r="E82" s="26"/>
      <c r="F82" s="26">
        <f t="shared" si="2"/>
        <v>0</v>
      </c>
      <c r="G82" s="26">
        <v>0</v>
      </c>
      <c r="H82" s="26">
        <f>SUM(E82:G82)</f>
        <v>0</v>
      </c>
    </row>
    <row r="83" spans="1:8" ht="15">
      <c r="A83" s="6" t="s">
        <v>13</v>
      </c>
      <c r="B83" s="6" t="s">
        <v>497</v>
      </c>
      <c r="C83" s="26">
        <f>SUM(C79:C82)</f>
        <v>167932000</v>
      </c>
      <c r="D83" s="26"/>
      <c r="E83" s="26"/>
      <c r="F83" s="26">
        <f t="shared" si="2"/>
        <v>167932000</v>
      </c>
      <c r="G83" s="26">
        <f>SUM(G79)</f>
        <v>169605286</v>
      </c>
      <c r="H83" s="26">
        <f>SUM(H79)</f>
        <v>167665000</v>
      </c>
    </row>
    <row r="84" spans="1:8" ht="15">
      <c r="A84" s="36" t="s">
        <v>498</v>
      </c>
      <c r="B84" s="4" t="s">
        <v>499</v>
      </c>
      <c r="C84" s="26"/>
      <c r="D84" s="26"/>
      <c r="E84" s="26"/>
      <c r="F84" s="26">
        <f t="shared" si="2"/>
        <v>0</v>
      </c>
      <c r="G84" s="26">
        <v>3193277</v>
      </c>
      <c r="H84" s="26">
        <f>SUM(E84:G84)</f>
        <v>3193277</v>
      </c>
    </row>
    <row r="85" spans="1:8" ht="15">
      <c r="A85" s="36" t="s">
        <v>500</v>
      </c>
      <c r="B85" s="4" t="s">
        <v>501</v>
      </c>
      <c r="C85" s="26"/>
      <c r="D85" s="26"/>
      <c r="E85" s="26"/>
      <c r="F85" s="26">
        <f t="shared" si="2"/>
        <v>0</v>
      </c>
      <c r="G85" s="26">
        <v>0</v>
      </c>
      <c r="H85" s="26">
        <v>0</v>
      </c>
    </row>
    <row r="86" spans="1:8" ht="15">
      <c r="A86" s="36" t="s">
        <v>502</v>
      </c>
      <c r="B86" s="4" t="s">
        <v>503</v>
      </c>
      <c r="C86" s="26"/>
      <c r="D86" s="26"/>
      <c r="E86" s="26"/>
      <c r="F86" s="26">
        <f t="shared" si="2"/>
        <v>0</v>
      </c>
      <c r="G86" s="26">
        <v>0</v>
      </c>
      <c r="H86" s="26">
        <v>0</v>
      </c>
    </row>
    <row r="87" spans="1:8" ht="15">
      <c r="A87" s="36" t="s">
        <v>504</v>
      </c>
      <c r="B87" s="4" t="s">
        <v>505</v>
      </c>
      <c r="C87" s="26"/>
      <c r="D87" s="26"/>
      <c r="E87" s="26"/>
      <c r="F87" s="26">
        <f t="shared" si="2"/>
        <v>0</v>
      </c>
      <c r="G87" s="26">
        <v>0</v>
      </c>
      <c r="H87" s="26">
        <v>0</v>
      </c>
    </row>
    <row r="88" spans="1:8" ht="15">
      <c r="A88" s="11" t="s">
        <v>651</v>
      </c>
      <c r="B88" s="4" t="s">
        <v>506</v>
      </c>
      <c r="C88" s="26"/>
      <c r="D88" s="26"/>
      <c r="E88" s="26"/>
      <c r="F88" s="26">
        <f t="shared" si="2"/>
        <v>0</v>
      </c>
      <c r="G88" s="26">
        <v>0</v>
      </c>
      <c r="H88" s="26">
        <v>0</v>
      </c>
    </row>
    <row r="89" spans="1:8" ht="15">
      <c r="A89" s="13" t="s">
        <v>14</v>
      </c>
      <c r="B89" s="6" t="s">
        <v>508</v>
      </c>
      <c r="C89" s="26"/>
      <c r="D89" s="26"/>
      <c r="E89" s="26"/>
      <c r="F89" s="26">
        <f t="shared" si="2"/>
        <v>0</v>
      </c>
      <c r="G89" s="26">
        <v>0</v>
      </c>
      <c r="H89" s="26">
        <v>0</v>
      </c>
    </row>
    <row r="90" spans="1:8" ht="15">
      <c r="A90" s="11" t="s">
        <v>509</v>
      </c>
      <c r="B90" s="4" t="s">
        <v>510</v>
      </c>
      <c r="C90" s="26"/>
      <c r="D90" s="26"/>
      <c r="E90" s="26"/>
      <c r="F90" s="26">
        <f t="shared" si="2"/>
        <v>0</v>
      </c>
      <c r="G90" s="26">
        <v>0</v>
      </c>
      <c r="H90" s="26">
        <v>0</v>
      </c>
    </row>
    <row r="91" spans="1:8" ht="15">
      <c r="A91" s="11" t="s">
        <v>511</v>
      </c>
      <c r="B91" s="4" t="s">
        <v>512</v>
      </c>
      <c r="C91" s="26"/>
      <c r="D91" s="26"/>
      <c r="E91" s="26"/>
      <c r="F91" s="26">
        <f t="shared" si="2"/>
        <v>0</v>
      </c>
      <c r="G91" s="26">
        <v>0</v>
      </c>
      <c r="H91" s="26">
        <v>0</v>
      </c>
    </row>
    <row r="92" spans="1:8" ht="15">
      <c r="A92" s="36" t="s">
        <v>513</v>
      </c>
      <c r="B92" s="4" t="s">
        <v>514</v>
      </c>
      <c r="C92" s="26"/>
      <c r="D92" s="26"/>
      <c r="E92" s="26"/>
      <c r="F92" s="26">
        <f t="shared" si="2"/>
        <v>0</v>
      </c>
      <c r="G92" s="26">
        <v>0</v>
      </c>
      <c r="H92" s="26">
        <v>0</v>
      </c>
    </row>
    <row r="93" spans="1:8" ht="15">
      <c r="A93" s="36" t="s">
        <v>652</v>
      </c>
      <c r="B93" s="4" t="s">
        <v>515</v>
      </c>
      <c r="C93" s="26"/>
      <c r="D93" s="26"/>
      <c r="E93" s="26"/>
      <c r="F93" s="26">
        <f t="shared" si="2"/>
        <v>0</v>
      </c>
      <c r="G93" s="26">
        <v>0</v>
      </c>
      <c r="H93" s="26">
        <v>0</v>
      </c>
    </row>
    <row r="94" spans="1:8" ht="15">
      <c r="A94" s="12" t="s">
        <v>15</v>
      </c>
      <c r="B94" s="6" t="s">
        <v>516</v>
      </c>
      <c r="C94" s="26"/>
      <c r="D94" s="26"/>
      <c r="E94" s="26"/>
      <c r="F94" s="26">
        <f t="shared" si="2"/>
        <v>0</v>
      </c>
      <c r="G94" s="26">
        <v>0</v>
      </c>
      <c r="H94" s="26">
        <v>0</v>
      </c>
    </row>
    <row r="95" spans="1:8" ht="15">
      <c r="A95" s="13" t="s">
        <v>517</v>
      </c>
      <c r="B95" s="6" t="s">
        <v>518</v>
      </c>
      <c r="C95" s="26"/>
      <c r="D95" s="26"/>
      <c r="E95" s="26"/>
      <c r="F95" s="26">
        <f t="shared" si="2"/>
        <v>0</v>
      </c>
      <c r="G95" s="26">
        <v>0</v>
      </c>
      <c r="H95" s="26">
        <v>0</v>
      </c>
    </row>
    <row r="96" spans="1:8" ht="15.75">
      <c r="A96" s="39" t="s">
        <v>16</v>
      </c>
      <c r="B96" s="40" t="s">
        <v>519</v>
      </c>
      <c r="C96" s="26">
        <f>SUM(C73+C78+C83+C89+C94+C95)</f>
        <v>167932000</v>
      </c>
      <c r="D96" s="26"/>
      <c r="E96" s="26"/>
      <c r="F96" s="26">
        <f t="shared" si="2"/>
        <v>167932000</v>
      </c>
      <c r="G96" s="26">
        <f>SUM(G83+G84)</f>
        <v>172798563</v>
      </c>
      <c r="H96" s="26">
        <f>SUM(H83+H84)</f>
        <v>170858277</v>
      </c>
    </row>
    <row r="97" spans="1:8" ht="15.75">
      <c r="A97" s="154" t="s">
        <v>654</v>
      </c>
      <c r="B97" s="44"/>
      <c r="C97" s="26">
        <f>SUM(C67+C96)</f>
        <v>270125584</v>
      </c>
      <c r="D97" s="26">
        <f>SUM(D67+D96)</f>
        <v>42175000</v>
      </c>
      <c r="E97" s="26">
        <f>SUM(E67+E96)</f>
        <v>0</v>
      </c>
      <c r="F97" s="26">
        <f t="shared" si="2"/>
        <v>312300584</v>
      </c>
      <c r="G97" s="26">
        <f>SUM(G96+G67)</f>
        <v>357297139</v>
      </c>
      <c r="H97" s="26">
        <f>SUM(H96+H67)</f>
        <v>359598107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6.28125" style="98" customWidth="1"/>
    <col min="2" max="2" width="28.28125" style="105" customWidth="1"/>
    <col min="3" max="3" width="18.421875" style="105" customWidth="1"/>
    <col min="4" max="16384" width="9.140625" style="98" customWidth="1"/>
  </cols>
  <sheetData>
    <row r="1" spans="1:3" ht="15">
      <c r="A1" s="294" t="s">
        <v>1070</v>
      </c>
      <c r="B1" s="294"/>
      <c r="C1" s="294"/>
    </row>
    <row r="2" spans="1:3" ht="25.5" customHeight="1">
      <c r="A2" s="288" t="s">
        <v>1016</v>
      </c>
      <c r="B2" s="298"/>
      <c r="C2" s="298"/>
    </row>
    <row r="3" spans="1:3" ht="23.25" customHeight="1">
      <c r="A3" s="292" t="s">
        <v>73</v>
      </c>
      <c r="B3" s="299"/>
      <c r="C3" s="299"/>
    </row>
    <row r="4" ht="15">
      <c r="A4" s="104"/>
    </row>
    <row r="5" ht="15">
      <c r="A5" s="104"/>
    </row>
    <row r="6" spans="1:3" ht="51" customHeight="1">
      <c r="A6" s="56" t="s">
        <v>72</v>
      </c>
      <c r="B6" s="106" t="s">
        <v>121</v>
      </c>
      <c r="C6" s="107" t="s">
        <v>143</v>
      </c>
    </row>
    <row r="7" spans="1:3" ht="15" customHeight="1">
      <c r="A7" s="57" t="s">
        <v>46</v>
      </c>
      <c r="B7" s="58"/>
      <c r="C7" s="108"/>
    </row>
    <row r="8" spans="1:3" ht="15" customHeight="1">
      <c r="A8" s="57" t="s">
        <v>47</v>
      </c>
      <c r="B8" s="58"/>
      <c r="C8" s="108"/>
    </row>
    <row r="9" spans="1:3" ht="15" customHeight="1">
      <c r="A9" s="57" t="s">
        <v>48</v>
      </c>
      <c r="B9" s="58"/>
      <c r="C9" s="108"/>
    </row>
    <row r="10" spans="1:3" ht="15" customHeight="1">
      <c r="A10" s="57" t="s">
        <v>49</v>
      </c>
      <c r="B10" s="58"/>
      <c r="C10" s="108"/>
    </row>
    <row r="11" spans="1:3" ht="15" customHeight="1">
      <c r="A11" s="56" t="s">
        <v>67</v>
      </c>
      <c r="B11" s="58"/>
      <c r="C11" s="108"/>
    </row>
    <row r="12" spans="1:3" ht="15" customHeight="1">
      <c r="A12" s="57" t="s">
        <v>50</v>
      </c>
      <c r="B12" s="58"/>
      <c r="C12" s="108"/>
    </row>
    <row r="13" spans="1:3" ht="33" customHeight="1">
      <c r="A13" s="57" t="s">
        <v>51</v>
      </c>
      <c r="B13" s="58"/>
      <c r="C13" s="108"/>
    </row>
    <row r="14" spans="1:3" ht="15" customHeight="1">
      <c r="A14" s="57" t="s">
        <v>52</v>
      </c>
      <c r="B14" s="58"/>
      <c r="C14" s="108"/>
    </row>
    <row r="15" spans="1:3" ht="15" customHeight="1">
      <c r="A15" s="57" t="s">
        <v>53</v>
      </c>
      <c r="B15" s="58">
        <v>3</v>
      </c>
      <c r="C15" s="108">
        <v>3</v>
      </c>
    </row>
    <row r="16" spans="1:3" ht="15" customHeight="1">
      <c r="A16" s="57" t="s">
        <v>54</v>
      </c>
      <c r="B16" s="58">
        <v>2</v>
      </c>
      <c r="C16" s="108">
        <v>2</v>
      </c>
    </row>
    <row r="17" spans="1:3" ht="15" customHeight="1">
      <c r="A17" s="57" t="s">
        <v>55</v>
      </c>
      <c r="B17" s="58">
        <v>1</v>
      </c>
      <c r="C17" s="108">
        <v>1</v>
      </c>
    </row>
    <row r="18" spans="1:3" ht="15" customHeight="1">
      <c r="A18" s="57" t="s">
        <v>56</v>
      </c>
      <c r="B18" s="58"/>
      <c r="C18" s="108"/>
    </row>
    <row r="19" spans="1:3" ht="15" customHeight="1">
      <c r="A19" s="56" t="s">
        <v>68</v>
      </c>
      <c r="B19" s="58">
        <v>6</v>
      </c>
      <c r="C19" s="109">
        <f>SUM(B19)</f>
        <v>6</v>
      </c>
    </row>
    <row r="20" spans="1:3" ht="15" customHeight="1">
      <c r="A20" s="57" t="s">
        <v>57</v>
      </c>
      <c r="B20" s="58">
        <v>2</v>
      </c>
      <c r="C20" s="109">
        <v>2</v>
      </c>
    </row>
    <row r="21" spans="1:3" ht="15" customHeight="1">
      <c r="A21" s="57" t="s">
        <v>58</v>
      </c>
      <c r="B21" s="58"/>
      <c r="C21" s="109"/>
    </row>
    <row r="22" spans="1:3" ht="15" customHeight="1">
      <c r="A22" s="57" t="s">
        <v>59</v>
      </c>
      <c r="B22" s="58">
        <v>4</v>
      </c>
      <c r="C22" s="109">
        <f>SUM(B22)</f>
        <v>4</v>
      </c>
    </row>
    <row r="23" spans="1:3" ht="15" customHeight="1">
      <c r="A23" s="56" t="s">
        <v>69</v>
      </c>
      <c r="B23" s="58">
        <v>6</v>
      </c>
      <c r="C23" s="109">
        <v>6</v>
      </c>
    </row>
    <row r="24" spans="1:3" ht="15" customHeight="1">
      <c r="A24" s="57" t="s">
        <v>60</v>
      </c>
      <c r="B24" s="58">
        <v>1</v>
      </c>
      <c r="C24" s="109">
        <f>SUM(B24)</f>
        <v>1</v>
      </c>
    </row>
    <row r="25" spans="1:3" ht="15" customHeight="1">
      <c r="A25" s="57" t="s">
        <v>61</v>
      </c>
      <c r="B25" s="58">
        <v>3</v>
      </c>
      <c r="C25" s="109">
        <f>SUM(B25)</f>
        <v>3</v>
      </c>
    </row>
    <row r="26" spans="1:3" ht="15" customHeight="1">
      <c r="A26" s="57" t="s">
        <v>62</v>
      </c>
      <c r="B26" s="58">
        <v>1</v>
      </c>
      <c r="C26" s="109">
        <f>SUM(B26)</f>
        <v>1</v>
      </c>
    </row>
    <row r="27" spans="1:3" ht="15" customHeight="1">
      <c r="A27" s="56" t="s">
        <v>70</v>
      </c>
      <c r="B27" s="58"/>
      <c r="C27" s="109"/>
    </row>
    <row r="28" spans="1:3" ht="37.5" customHeight="1">
      <c r="A28" s="56" t="s">
        <v>71</v>
      </c>
      <c r="B28" s="95">
        <v>17</v>
      </c>
      <c r="C28" s="109">
        <f>SUM(B28)</f>
        <v>17</v>
      </c>
    </row>
    <row r="29" spans="1:3" ht="30" customHeight="1">
      <c r="A29" s="57" t="s">
        <v>63</v>
      </c>
      <c r="B29" s="58"/>
      <c r="C29" s="109"/>
    </row>
    <row r="30" spans="1:3" ht="32.25" customHeight="1">
      <c r="A30" s="57" t="s">
        <v>64</v>
      </c>
      <c r="B30" s="58"/>
      <c r="C30" s="108"/>
    </row>
    <row r="31" spans="1:3" ht="33.75" customHeight="1">
      <c r="A31" s="57" t="s">
        <v>65</v>
      </c>
      <c r="B31" s="58"/>
      <c r="C31" s="108"/>
    </row>
    <row r="32" spans="1:3" ht="18.75" customHeight="1">
      <c r="A32" s="57" t="s">
        <v>66</v>
      </c>
      <c r="B32" s="58"/>
      <c r="C32" s="108"/>
    </row>
    <row r="33" spans="1:3" ht="33" customHeight="1">
      <c r="A33" s="56" t="s">
        <v>186</v>
      </c>
      <c r="B33" s="58"/>
      <c r="C33" s="109"/>
    </row>
    <row r="34" spans="1:2" ht="15">
      <c r="A34" s="295"/>
      <c r="B34" s="296"/>
    </row>
    <row r="35" spans="1:2" ht="15">
      <c r="A35" s="297"/>
      <c r="B35" s="296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7109375" style="0" customWidth="1"/>
    <col min="2" max="2" width="12.57421875" style="0" customWidth="1"/>
    <col min="3" max="3" width="18.421875" style="0" customWidth="1"/>
    <col min="4" max="4" width="18.7109375" style="0" customWidth="1"/>
    <col min="5" max="5" width="18.140625" style="0" customWidth="1"/>
  </cols>
  <sheetData>
    <row r="1" spans="1:4" ht="15">
      <c r="A1" s="291" t="s">
        <v>1071</v>
      </c>
      <c r="B1" s="291"/>
      <c r="C1" s="291"/>
      <c r="D1" s="291"/>
    </row>
    <row r="2" spans="1:4" ht="21.75" customHeight="1">
      <c r="A2" s="288" t="s">
        <v>1016</v>
      </c>
      <c r="B2" s="293"/>
      <c r="C2" s="293"/>
      <c r="D2" s="293"/>
    </row>
    <row r="3" spans="1:4" ht="26.25" customHeight="1">
      <c r="A3" s="292" t="s">
        <v>1030</v>
      </c>
      <c r="B3" s="289"/>
      <c r="C3" s="289"/>
      <c r="D3" s="289"/>
    </row>
    <row r="5" spans="1:5" ht="30">
      <c r="A5" s="1" t="s">
        <v>216</v>
      </c>
      <c r="B5" s="2" t="s">
        <v>217</v>
      </c>
      <c r="C5" s="96" t="s">
        <v>142</v>
      </c>
      <c r="D5" s="164" t="s">
        <v>1031</v>
      </c>
      <c r="E5" s="26" t="s">
        <v>657</v>
      </c>
    </row>
    <row r="6" spans="1:5" ht="15.75" customHeight="1">
      <c r="A6" s="13" t="s">
        <v>319</v>
      </c>
      <c r="B6" s="7" t="s">
        <v>320</v>
      </c>
      <c r="C6" s="211">
        <v>1000000</v>
      </c>
      <c r="D6" s="211">
        <v>1000000</v>
      </c>
      <c r="E6" s="212">
        <v>427500</v>
      </c>
    </row>
    <row r="7" spans="1:5" ht="45" customHeight="1">
      <c r="A7" s="11" t="s">
        <v>1032</v>
      </c>
      <c r="B7" s="5"/>
      <c r="C7" s="26">
        <v>1000000</v>
      </c>
      <c r="D7" s="26">
        <v>1000000</v>
      </c>
      <c r="E7" s="26">
        <v>427500</v>
      </c>
    </row>
    <row r="8" spans="1:5" ht="34.5" customHeight="1">
      <c r="A8" s="11"/>
      <c r="B8" s="5"/>
      <c r="C8" s="26"/>
      <c r="D8" s="26"/>
      <c r="E8" s="26"/>
    </row>
    <row r="9" spans="1:5" ht="19.5" customHeight="1">
      <c r="A9" s="13" t="s">
        <v>563</v>
      </c>
      <c r="B9" s="7" t="s">
        <v>321</v>
      </c>
      <c r="C9" s="211">
        <v>45413000</v>
      </c>
      <c r="D9" s="211">
        <v>45413000</v>
      </c>
      <c r="E9" s="212">
        <f>SUM(E10:E16)</f>
        <v>1475776</v>
      </c>
    </row>
    <row r="10" spans="1:5" s="214" customFormat="1" ht="15">
      <c r="A10" s="11" t="s">
        <v>1033</v>
      </c>
      <c r="B10" s="5"/>
      <c r="C10" s="213">
        <v>8430000</v>
      </c>
      <c r="D10" s="213">
        <v>8430000</v>
      </c>
      <c r="E10" s="213"/>
    </row>
    <row r="11" spans="1:5" s="214" customFormat="1" ht="15">
      <c r="A11" s="11" t="s">
        <v>1034</v>
      </c>
      <c r="B11" s="5"/>
      <c r="C11" s="213">
        <v>1417000</v>
      </c>
      <c r="D11" s="213">
        <v>1417000</v>
      </c>
      <c r="E11" s="213">
        <v>1175776</v>
      </c>
    </row>
    <row r="12" spans="1:5" s="214" customFormat="1" ht="15">
      <c r="A12" s="11" t="s">
        <v>1035</v>
      </c>
      <c r="B12" s="5"/>
      <c r="C12" s="213">
        <v>9386000</v>
      </c>
      <c r="D12" s="213">
        <v>9386000</v>
      </c>
      <c r="E12" s="213">
        <v>300000</v>
      </c>
    </row>
    <row r="13" spans="1:5" s="214" customFormat="1" ht="15">
      <c r="A13" s="11" t="s">
        <v>1036</v>
      </c>
      <c r="B13" s="5"/>
      <c r="C13" s="213">
        <v>1890000</v>
      </c>
      <c r="D13" s="213">
        <v>1890000</v>
      </c>
      <c r="E13" s="213"/>
    </row>
    <row r="14" spans="1:5" s="214" customFormat="1" ht="15">
      <c r="A14" s="11" t="s">
        <v>1037</v>
      </c>
      <c r="B14" s="5"/>
      <c r="C14" s="213">
        <v>590000</v>
      </c>
      <c r="D14" s="213">
        <v>590000</v>
      </c>
      <c r="E14" s="213"/>
    </row>
    <row r="15" spans="1:5" s="214" customFormat="1" ht="30.75" customHeight="1">
      <c r="A15" s="11" t="s">
        <v>1038</v>
      </c>
      <c r="B15" s="5"/>
      <c r="C15" s="213">
        <v>3000000</v>
      </c>
      <c r="D15" s="213">
        <v>3000000</v>
      </c>
      <c r="E15" s="213"/>
    </row>
    <row r="16" spans="1:5" s="214" customFormat="1" ht="15">
      <c r="A16" s="11" t="s">
        <v>1039</v>
      </c>
      <c r="B16" s="5"/>
      <c r="C16" s="213">
        <v>20700000</v>
      </c>
      <c r="D16" s="213">
        <v>20700000</v>
      </c>
      <c r="E16" s="213"/>
    </row>
    <row r="17" spans="1:5" ht="15">
      <c r="A17" s="11"/>
      <c r="B17" s="5"/>
      <c r="C17" s="26"/>
      <c r="D17" s="26"/>
      <c r="E17" s="26"/>
    </row>
    <row r="18" spans="1:5" ht="15">
      <c r="A18" s="6" t="s">
        <v>322</v>
      </c>
      <c r="B18" s="7" t="s">
        <v>323</v>
      </c>
      <c r="C18" s="211">
        <v>200000</v>
      </c>
      <c r="D18" s="211">
        <v>200000</v>
      </c>
      <c r="E18" s="212">
        <f>SUM(E19)</f>
        <v>190929</v>
      </c>
    </row>
    <row r="19" spans="1:5" ht="15">
      <c r="A19" s="4" t="s">
        <v>1040</v>
      </c>
      <c r="B19" s="5"/>
      <c r="C19" s="26">
        <v>200000</v>
      </c>
      <c r="D19" s="26">
        <v>200000</v>
      </c>
      <c r="E19" s="26">
        <v>190929</v>
      </c>
    </row>
    <row r="20" spans="1:5" ht="15">
      <c r="A20" s="4"/>
      <c r="B20" s="5"/>
      <c r="C20" s="26"/>
      <c r="D20" s="26"/>
      <c r="E20" s="26"/>
    </row>
    <row r="21" spans="1:5" ht="15">
      <c r="A21" s="13" t="s">
        <v>324</v>
      </c>
      <c r="B21" s="7" t="s">
        <v>325</v>
      </c>
      <c r="C21" s="211">
        <v>26055000</v>
      </c>
      <c r="D21" s="211">
        <v>26055000</v>
      </c>
      <c r="E21" s="212">
        <v>0</v>
      </c>
    </row>
    <row r="22" spans="1:5" ht="15">
      <c r="A22" s="11" t="s">
        <v>1041</v>
      </c>
      <c r="B22" s="7"/>
      <c r="C22" s="213">
        <v>600000</v>
      </c>
      <c r="D22" s="213">
        <v>600000</v>
      </c>
      <c r="E22" s="26"/>
    </row>
    <row r="23" spans="1:5" ht="35.25" customHeight="1">
      <c r="A23" s="11" t="s">
        <v>1042</v>
      </c>
      <c r="B23" s="7"/>
      <c r="C23" s="213">
        <v>122000</v>
      </c>
      <c r="D23" s="213">
        <v>122000</v>
      </c>
      <c r="E23" s="26"/>
    </row>
    <row r="24" spans="1:5" ht="18" customHeight="1">
      <c r="A24" s="11" t="s">
        <v>1043</v>
      </c>
      <c r="B24" s="7"/>
      <c r="C24" s="213">
        <v>4387000</v>
      </c>
      <c r="D24" s="213">
        <v>4387000</v>
      </c>
      <c r="E24" s="26"/>
    </row>
    <row r="25" spans="1:5" ht="18" customHeight="1">
      <c r="A25" s="11" t="s">
        <v>1044</v>
      </c>
      <c r="B25" s="5"/>
      <c r="C25" s="213">
        <v>20946000</v>
      </c>
      <c r="D25" s="213">
        <v>20946000</v>
      </c>
      <c r="E25" s="26"/>
    </row>
    <row r="26" spans="1:5" ht="18" customHeight="1">
      <c r="A26" s="11"/>
      <c r="B26" s="5"/>
      <c r="C26" s="26"/>
      <c r="D26" s="26"/>
      <c r="E26" s="26"/>
    </row>
    <row r="27" spans="1:5" ht="15">
      <c r="A27" s="13" t="s">
        <v>326</v>
      </c>
      <c r="B27" s="7" t="s">
        <v>327</v>
      </c>
      <c r="C27" s="211">
        <v>0</v>
      </c>
      <c r="D27" s="211">
        <v>0</v>
      </c>
      <c r="E27" s="26">
        <v>0</v>
      </c>
    </row>
    <row r="28" spans="1:5" ht="15">
      <c r="A28" s="11"/>
      <c r="B28" s="5"/>
      <c r="C28" s="26"/>
      <c r="D28" s="26"/>
      <c r="E28" s="26"/>
    </row>
    <row r="29" spans="1:5" ht="15">
      <c r="A29" s="11"/>
      <c r="B29" s="5"/>
      <c r="C29" s="26"/>
      <c r="D29" s="26"/>
      <c r="E29" s="26"/>
    </row>
    <row r="30" spans="1:5" ht="15">
      <c r="A30" s="6" t="s">
        <v>328</v>
      </c>
      <c r="B30" s="7" t="s">
        <v>329</v>
      </c>
      <c r="C30" s="211">
        <v>0</v>
      </c>
      <c r="D30" s="211">
        <v>0</v>
      </c>
      <c r="E30" s="26">
        <v>0</v>
      </c>
    </row>
    <row r="31" spans="1:5" ht="25.5">
      <c r="A31" s="6" t="s">
        <v>330</v>
      </c>
      <c r="B31" s="7" t="s">
        <v>331</v>
      </c>
      <c r="C31" s="211">
        <v>19622000</v>
      </c>
      <c r="D31" s="211">
        <v>19622000</v>
      </c>
      <c r="E31" s="212">
        <v>377792</v>
      </c>
    </row>
    <row r="32" spans="1:5" ht="15.75">
      <c r="A32" s="18" t="s">
        <v>564</v>
      </c>
      <c r="B32" s="151" t="s">
        <v>332</v>
      </c>
      <c r="C32" s="26">
        <f>SUM(C6+C9+C18+C21+C27+C30+C31)</f>
        <v>92290000</v>
      </c>
      <c r="D32" s="26">
        <f>SUM(D6+D9+D18+D21+D27+D30+D31)</f>
        <v>92290000</v>
      </c>
      <c r="E32" s="26">
        <f>SUM(E6+E9+E18+E31)</f>
        <v>2471997</v>
      </c>
    </row>
    <row r="33" spans="1:5" ht="15.75">
      <c r="A33" s="215"/>
      <c r="B33" s="7"/>
      <c r="C33" s="26"/>
      <c r="D33" s="26"/>
      <c r="E33" s="26"/>
    </row>
    <row r="34" spans="1:5" ht="15.75">
      <c r="A34" s="215"/>
      <c r="B34" s="7"/>
      <c r="C34" s="26"/>
      <c r="D34" s="26"/>
      <c r="E34" s="26"/>
    </row>
    <row r="35" spans="1:5" ht="15.75">
      <c r="A35" s="215"/>
      <c r="B35" s="7"/>
      <c r="C35" s="26"/>
      <c r="D35" s="26"/>
      <c r="E35" s="26"/>
    </row>
    <row r="36" spans="1:5" ht="15.75">
      <c r="A36" s="215"/>
      <c r="B36" s="7"/>
      <c r="C36" s="26"/>
      <c r="D36" s="26"/>
      <c r="E36" s="26"/>
    </row>
    <row r="37" spans="1:5" ht="15">
      <c r="A37" s="13" t="s">
        <v>333</v>
      </c>
      <c r="B37" s="7" t="s">
        <v>334</v>
      </c>
      <c r="C37" s="211">
        <v>2116000</v>
      </c>
      <c r="D37" s="211">
        <v>3652224</v>
      </c>
      <c r="E37" s="26">
        <v>3257928</v>
      </c>
    </row>
    <row r="38" spans="1:5" ht="15">
      <c r="A38" s="11" t="s">
        <v>1045</v>
      </c>
      <c r="B38" s="5"/>
      <c r="C38" s="26">
        <v>1722000</v>
      </c>
      <c r="D38" s="26">
        <v>3652224</v>
      </c>
      <c r="E38" s="26">
        <v>3257928</v>
      </c>
    </row>
    <row r="39" spans="1:5" ht="15">
      <c r="A39" s="11" t="s">
        <v>1046</v>
      </c>
      <c r="B39" s="5"/>
      <c r="C39" s="26">
        <v>394000</v>
      </c>
      <c r="D39" s="26">
        <v>0</v>
      </c>
      <c r="E39" s="26">
        <v>0</v>
      </c>
    </row>
    <row r="40" spans="1:5" ht="15">
      <c r="A40" s="11"/>
      <c r="B40" s="5"/>
      <c r="C40" s="26"/>
      <c r="D40" s="26"/>
      <c r="E40" s="26"/>
    </row>
    <row r="41" spans="1:5" ht="15">
      <c r="A41" s="11"/>
      <c r="B41" s="5"/>
      <c r="C41" s="26"/>
      <c r="D41" s="26"/>
      <c r="E41" s="26"/>
    </row>
    <row r="42" spans="1:5" ht="15">
      <c r="A42" s="13" t="s">
        <v>335</v>
      </c>
      <c r="B42" s="7" t="s">
        <v>336</v>
      </c>
      <c r="C42" s="211">
        <v>0</v>
      </c>
      <c r="D42" s="211">
        <v>0</v>
      </c>
      <c r="E42" s="26"/>
    </row>
    <row r="43" spans="1:5" ht="15">
      <c r="A43" s="11"/>
      <c r="B43" s="5"/>
      <c r="C43" s="26"/>
      <c r="D43" s="26"/>
      <c r="E43" s="26"/>
    </row>
    <row r="44" spans="1:5" ht="15">
      <c r="A44" s="11"/>
      <c r="B44" s="5"/>
      <c r="C44" s="26"/>
      <c r="D44" s="26"/>
      <c r="E44" s="26"/>
    </row>
    <row r="45" spans="1:5" ht="15">
      <c r="A45" s="11"/>
      <c r="B45" s="5"/>
      <c r="C45" s="26"/>
      <c r="D45" s="26"/>
      <c r="E45" s="26"/>
    </row>
    <row r="46" spans="1:5" ht="15">
      <c r="A46" s="11"/>
      <c r="B46" s="5"/>
      <c r="C46" s="26"/>
      <c r="D46" s="26"/>
      <c r="E46" s="26"/>
    </row>
    <row r="47" spans="1:5" ht="15">
      <c r="A47" s="13" t="s">
        <v>337</v>
      </c>
      <c r="B47" s="7" t="s">
        <v>338</v>
      </c>
      <c r="C47" s="211">
        <v>0</v>
      </c>
      <c r="D47" s="211">
        <v>0</v>
      </c>
      <c r="E47" s="26"/>
    </row>
    <row r="48" spans="1:5" ht="15">
      <c r="A48" s="13" t="s">
        <v>339</v>
      </c>
      <c r="B48" s="7" t="s">
        <v>340</v>
      </c>
      <c r="C48" s="211">
        <v>571000</v>
      </c>
      <c r="D48" s="211">
        <v>905410</v>
      </c>
      <c r="E48" s="26">
        <v>799278</v>
      </c>
    </row>
    <row r="49" spans="1:5" ht="15.75">
      <c r="A49" s="18" t="s">
        <v>565</v>
      </c>
      <c r="B49" s="151" t="s">
        <v>341</v>
      </c>
      <c r="C49" s="26">
        <f>SUM(C37+C42+C47+C48)</f>
        <v>2687000</v>
      </c>
      <c r="D49" s="26">
        <f>SUM(D37+D42+D47+D48)</f>
        <v>4557634</v>
      </c>
      <c r="E49" s="26">
        <f>SUM(E37+E42+E47+E48)</f>
        <v>4057206</v>
      </c>
    </row>
    <row r="51" s="216" customFormat="1" ht="43.5" customHeight="1"/>
    <row r="52" spans="1:4" s="219" customFormat="1" ht="15.75" customHeight="1">
      <c r="A52" s="300"/>
      <c r="B52" s="218"/>
      <c r="C52" s="218"/>
      <c r="D52" s="218"/>
    </row>
    <row r="53" spans="1:4" s="219" customFormat="1" ht="45" customHeight="1">
      <c r="A53" s="300"/>
      <c r="B53" s="218"/>
      <c r="C53" s="218"/>
      <c r="D53" s="218"/>
    </row>
    <row r="54" spans="1:4" s="219" customFormat="1" ht="34.5" customHeight="1">
      <c r="A54" s="220"/>
      <c r="B54" s="221"/>
      <c r="C54" s="221"/>
      <c r="D54" s="221"/>
    </row>
    <row r="55" spans="1:4" s="219" customFormat="1" ht="19.5" customHeight="1">
      <c r="A55" s="222"/>
      <c r="B55" s="223"/>
      <c r="C55" s="223"/>
      <c r="D55" s="223"/>
    </row>
    <row r="56" spans="1:4" s="219" customFormat="1" ht="15.75">
      <c r="A56" s="224"/>
      <c r="B56" s="225"/>
      <c r="C56" s="225"/>
      <c r="D56" s="225"/>
    </row>
    <row r="57" spans="1:4" s="219" customFormat="1" ht="15.75">
      <c r="A57" s="224"/>
      <c r="B57" s="225"/>
      <c r="C57" s="225"/>
      <c r="D57" s="225"/>
    </row>
    <row r="58" spans="1:4" s="219" customFormat="1" ht="15.75">
      <c r="A58" s="224"/>
      <c r="B58" s="225"/>
      <c r="C58" s="225"/>
      <c r="D58" s="225"/>
    </row>
    <row r="59" spans="1:4" s="216" customFormat="1" ht="15.75">
      <c r="A59" s="224"/>
      <c r="B59" s="225"/>
      <c r="C59" s="225"/>
      <c r="D59" s="225"/>
    </row>
    <row r="60" spans="1:4" s="216" customFormat="1" ht="15.75">
      <c r="A60" s="217"/>
      <c r="B60" s="221"/>
      <c r="C60" s="221"/>
      <c r="D60" s="221"/>
    </row>
    <row r="61" spans="1:4" s="216" customFormat="1" ht="30.75" customHeight="1">
      <c r="A61" s="220"/>
      <c r="B61" s="226"/>
      <c r="C61" s="226"/>
      <c r="D61" s="226"/>
    </row>
    <row r="62" spans="1:4" s="216" customFormat="1" ht="15.75">
      <c r="A62" s="222"/>
      <c r="B62" s="221"/>
      <c r="C62" s="221"/>
      <c r="D62" s="221"/>
    </row>
    <row r="63" spans="1:4" s="216" customFormat="1" ht="15.75">
      <c r="A63" s="224"/>
      <c r="B63" s="225"/>
      <c r="C63" s="225"/>
      <c r="D63" s="225"/>
    </row>
    <row r="64" spans="1:4" s="216" customFormat="1" ht="15.75">
      <c r="A64" s="227"/>
      <c r="B64" s="221"/>
      <c r="C64" s="221"/>
      <c r="D64" s="221"/>
    </row>
    <row r="65" spans="1:4" s="216" customFormat="1" ht="15.75">
      <c r="A65" s="224"/>
      <c r="B65" s="225"/>
      <c r="C65" s="225"/>
      <c r="D65" s="225"/>
    </row>
    <row r="66" spans="1:4" s="216" customFormat="1" ht="15.75">
      <c r="A66" s="227"/>
      <c r="B66" s="221"/>
      <c r="C66" s="221"/>
      <c r="D66" s="221"/>
    </row>
    <row r="67" spans="1:4" s="216" customFormat="1" ht="15.75">
      <c r="A67" s="228"/>
      <c r="B67" s="225"/>
      <c r="C67" s="225"/>
      <c r="D67" s="225"/>
    </row>
    <row r="68" spans="1:4" s="216" customFormat="1" ht="15.75">
      <c r="A68" s="224"/>
      <c r="B68" s="225"/>
      <c r="C68" s="225"/>
      <c r="D68" s="225"/>
    </row>
    <row r="69" spans="1:4" s="216" customFormat="1" ht="35.25" customHeight="1">
      <c r="A69" s="220"/>
      <c r="B69" s="221"/>
      <c r="C69" s="221"/>
      <c r="D69" s="221"/>
    </row>
    <row r="70" spans="1:4" s="216" customFormat="1" ht="18" customHeight="1">
      <c r="A70" s="222"/>
      <c r="B70" s="221"/>
      <c r="C70" s="221"/>
      <c r="D70" s="221"/>
    </row>
    <row r="71" spans="1:4" s="216" customFormat="1" ht="18" customHeight="1">
      <c r="A71" s="228"/>
      <c r="B71" s="225"/>
      <c r="C71" s="225"/>
      <c r="D71" s="225"/>
    </row>
    <row r="72" spans="1:4" s="216" customFormat="1" ht="18" customHeight="1">
      <c r="A72" s="227"/>
      <c r="B72" s="226"/>
      <c r="C72" s="226"/>
      <c r="D72" s="226"/>
    </row>
    <row r="73" spans="1:4" s="216" customFormat="1" ht="15.75">
      <c r="A73" s="224"/>
      <c r="B73" s="225"/>
      <c r="C73" s="225"/>
      <c r="D73" s="225"/>
    </row>
    <row r="74" spans="1:4" s="216" customFormat="1" ht="15.75">
      <c r="A74" s="224"/>
      <c r="B74" s="225"/>
      <c r="C74" s="225"/>
      <c r="D74" s="225"/>
    </row>
    <row r="75" spans="1:4" s="216" customFormat="1" ht="15.75">
      <c r="A75" s="224"/>
      <c r="B75" s="225"/>
      <c r="C75" s="225"/>
      <c r="D75" s="225"/>
    </row>
    <row r="76" spans="1:4" s="216" customFormat="1" ht="15.75">
      <c r="A76" s="224"/>
      <c r="B76" s="225"/>
      <c r="C76" s="225"/>
      <c r="D76" s="225"/>
    </row>
    <row r="77" spans="1:4" s="216" customFormat="1" ht="15.75">
      <c r="A77" s="224"/>
      <c r="B77" s="225"/>
      <c r="C77" s="225"/>
      <c r="D77" s="225"/>
    </row>
    <row r="78" spans="1:4" s="216" customFormat="1" ht="15.75">
      <c r="A78" s="224"/>
      <c r="B78" s="225"/>
      <c r="C78" s="225"/>
      <c r="D78" s="225"/>
    </row>
    <row r="79" spans="1:4" s="216" customFormat="1" ht="15.75">
      <c r="A79" s="229"/>
      <c r="B79" s="225"/>
      <c r="C79" s="225"/>
      <c r="D79" s="225"/>
    </row>
    <row r="80" spans="1:4" s="216" customFormat="1" ht="15.75">
      <c r="A80" s="230"/>
      <c r="B80" s="221"/>
      <c r="C80" s="221"/>
      <c r="D80" s="221"/>
    </row>
    <row r="81" spans="1:4" s="216" customFormat="1" ht="15.75">
      <c r="A81" s="229"/>
      <c r="B81" s="225"/>
      <c r="C81" s="225"/>
      <c r="D81" s="225"/>
    </row>
    <row r="82" spans="1:4" s="216" customFormat="1" ht="15.75">
      <c r="A82" s="229"/>
      <c r="B82" s="225"/>
      <c r="C82" s="225"/>
      <c r="D82" s="225"/>
    </row>
    <row r="83" spans="1:4" s="216" customFormat="1" ht="15.75">
      <c r="A83" s="229"/>
      <c r="B83" s="225"/>
      <c r="C83" s="225"/>
      <c r="D83" s="225"/>
    </row>
    <row r="84" spans="1:4" s="216" customFormat="1" ht="15.75">
      <c r="A84" s="228"/>
      <c r="B84" s="225"/>
      <c r="C84" s="225"/>
      <c r="D84" s="225"/>
    </row>
    <row r="85" spans="1:4" s="216" customFormat="1" ht="15.75">
      <c r="A85" s="227"/>
      <c r="B85" s="221"/>
      <c r="C85" s="221"/>
      <c r="D85" s="221"/>
    </row>
    <row r="86" spans="1:4" s="216" customFormat="1" ht="15.75">
      <c r="A86" s="228"/>
      <c r="B86" s="225"/>
      <c r="C86" s="225"/>
      <c r="D86" s="225"/>
    </row>
    <row r="87" spans="1:4" s="216" customFormat="1" ht="15.75">
      <c r="A87" s="227"/>
      <c r="B87" s="221"/>
      <c r="C87" s="221"/>
      <c r="D87" s="221"/>
    </row>
    <row r="88" spans="1:4" s="216" customFormat="1" ht="15.75">
      <c r="A88" s="228"/>
      <c r="B88" s="225"/>
      <c r="C88" s="225"/>
      <c r="D88" s="225"/>
    </row>
    <row r="89" spans="1:4" s="216" customFormat="1" ht="15.75">
      <c r="A89" s="227"/>
      <c r="B89" s="226"/>
      <c r="C89" s="226"/>
      <c r="D89" s="226"/>
    </row>
    <row r="90" spans="1:4" s="216" customFormat="1" ht="15.75">
      <c r="A90" s="229"/>
      <c r="B90" s="225"/>
      <c r="C90" s="225"/>
      <c r="D90" s="225"/>
    </row>
    <row r="91" spans="1:4" s="216" customFormat="1" ht="15.75">
      <c r="A91" s="229"/>
      <c r="B91" s="225"/>
      <c r="C91" s="225"/>
      <c r="D91" s="225"/>
    </row>
    <row r="92" spans="1:4" s="216" customFormat="1" ht="15.75">
      <c r="A92" s="229"/>
      <c r="B92" s="225"/>
      <c r="C92" s="225"/>
      <c r="D92" s="225"/>
    </row>
    <row r="93" spans="1:4" s="216" customFormat="1" ht="15.75">
      <c r="A93" s="229"/>
      <c r="B93" s="231"/>
      <c r="C93" s="231"/>
      <c r="D93" s="231"/>
    </row>
    <row r="94" spans="1:4" s="216" customFormat="1" ht="15.75">
      <c r="A94" s="232"/>
      <c r="B94" s="223"/>
      <c r="C94" s="223"/>
      <c r="D94" s="223"/>
    </row>
    <row r="95" s="216" customFormat="1" ht="15"/>
    <row r="96" s="216" customFormat="1" ht="15"/>
    <row r="97" s="216" customFormat="1" ht="15"/>
    <row r="98" s="216" customFormat="1" ht="15"/>
    <row r="99" s="216" customFormat="1" ht="15"/>
    <row r="100" s="216" customFormat="1" ht="15"/>
    <row r="101" s="216" customFormat="1" ht="15"/>
    <row r="102" s="216" customFormat="1" ht="15"/>
    <row r="103" s="216" customFormat="1" ht="15"/>
    <row r="104" s="216" customFormat="1" ht="15"/>
    <row r="105" s="216" customFormat="1" ht="15"/>
    <row r="106" s="216" customFormat="1" ht="15"/>
    <row r="107" s="216" customFormat="1" ht="15"/>
    <row r="108" s="216" customFormat="1" ht="15"/>
    <row r="109" s="216" customFormat="1" ht="15"/>
    <row r="110" s="216" customFormat="1" ht="15"/>
    <row r="111" s="216" customFormat="1" ht="15"/>
    <row r="112" s="216" customFormat="1" ht="15"/>
    <row r="113" s="216" customFormat="1" ht="15"/>
    <row r="114" s="216" customFormat="1" ht="15"/>
    <row r="115" s="216" customFormat="1" ht="15"/>
    <row r="116" s="216" customFormat="1" ht="15"/>
    <row r="117" s="216" customFormat="1" ht="15"/>
    <row r="118" s="216" customFormat="1" ht="15"/>
    <row r="119" s="216" customFormat="1" ht="15"/>
    <row r="120" s="216" customFormat="1" ht="15"/>
    <row r="121" s="216" customFormat="1" ht="15"/>
  </sheetData>
  <sheetProtection/>
  <mergeCells count="4">
    <mergeCell ref="A2:D2"/>
    <mergeCell ref="A3:D3"/>
    <mergeCell ref="A1:D1"/>
    <mergeCell ref="A52:A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98" customWidth="1"/>
    <col min="2" max="2" width="10.140625" style="98" customWidth="1"/>
    <col min="3" max="3" width="18.8515625" style="98" customWidth="1"/>
    <col min="4" max="4" width="17.7109375" style="112" customWidth="1"/>
    <col min="5" max="16384" width="9.140625" style="98" customWidth="1"/>
  </cols>
  <sheetData>
    <row r="1" spans="1:4" ht="15">
      <c r="A1" s="294" t="s">
        <v>1047</v>
      </c>
      <c r="B1" s="294"/>
      <c r="C1" s="294"/>
      <c r="D1" s="294"/>
    </row>
    <row r="2" spans="1:4" ht="24" customHeight="1">
      <c r="A2" s="288" t="s">
        <v>1016</v>
      </c>
      <c r="B2" s="298"/>
      <c r="C2" s="298"/>
      <c r="D2" s="298"/>
    </row>
    <row r="3" spans="1:4" ht="23.25" customHeight="1">
      <c r="A3" s="292" t="s">
        <v>157</v>
      </c>
      <c r="B3" s="298"/>
      <c r="C3" s="298"/>
      <c r="D3" s="298"/>
    </row>
    <row r="4" ht="18">
      <c r="A4" s="48"/>
    </row>
    <row r="6" spans="1:4" ht="30">
      <c r="A6" s="110" t="s">
        <v>216</v>
      </c>
      <c r="B6" s="111" t="s">
        <v>217</v>
      </c>
      <c r="C6" s="96" t="s">
        <v>142</v>
      </c>
      <c r="D6" s="68" t="s">
        <v>143</v>
      </c>
    </row>
    <row r="7" spans="1:4" ht="15">
      <c r="A7" s="99"/>
      <c r="B7" s="99"/>
      <c r="C7" s="99"/>
      <c r="D7" s="113"/>
    </row>
    <row r="8" spans="1:4" ht="15">
      <c r="A8" s="13" t="s">
        <v>128</v>
      </c>
      <c r="B8" s="7" t="s">
        <v>658</v>
      </c>
      <c r="C8" s="99">
        <v>101186362</v>
      </c>
      <c r="D8" s="113">
        <v>107714992</v>
      </c>
    </row>
    <row r="9" spans="1:4" ht="15">
      <c r="A9" s="13" t="s">
        <v>615</v>
      </c>
      <c r="B9" s="7" t="s">
        <v>658</v>
      </c>
      <c r="C9" s="99">
        <v>0</v>
      </c>
      <c r="D9" s="113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291" t="s">
        <v>1048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30" customHeight="1">
      <c r="A2" s="288" t="s">
        <v>1016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46.5" customHeight="1">
      <c r="A3" s="292" t="s">
        <v>1059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6.5" customHeight="1">
      <c r="A4" s="66"/>
      <c r="B4" s="67"/>
      <c r="C4" s="67"/>
      <c r="D4" s="67"/>
      <c r="E4" s="67"/>
      <c r="F4" s="67"/>
      <c r="G4" s="67"/>
      <c r="H4" s="67"/>
      <c r="I4" s="67"/>
      <c r="J4" s="67"/>
    </row>
    <row r="5" ht="15">
      <c r="A5" s="3" t="s">
        <v>142</v>
      </c>
    </row>
    <row r="6" spans="1:10" s="102" customFormat="1" ht="114" customHeight="1">
      <c r="A6" s="2" t="s">
        <v>216</v>
      </c>
      <c r="B6" s="2" t="s">
        <v>217</v>
      </c>
      <c r="C6" s="115" t="s">
        <v>130</v>
      </c>
      <c r="D6" s="117" t="s">
        <v>133</v>
      </c>
      <c r="E6" s="115" t="s">
        <v>134</v>
      </c>
      <c r="F6" s="115" t="s">
        <v>135</v>
      </c>
      <c r="G6" s="115" t="s">
        <v>139</v>
      </c>
      <c r="H6" s="115" t="s">
        <v>131</v>
      </c>
      <c r="I6" s="115" t="s">
        <v>132</v>
      </c>
      <c r="J6" s="115" t="s">
        <v>136</v>
      </c>
    </row>
    <row r="7" spans="1:10" ht="40.5" customHeight="1">
      <c r="A7" s="41"/>
      <c r="B7" s="41"/>
      <c r="C7" s="41"/>
      <c r="D7" s="118"/>
      <c r="E7" s="41"/>
      <c r="F7" s="122" t="s">
        <v>140</v>
      </c>
      <c r="G7" s="64"/>
      <c r="H7" s="41"/>
      <c r="I7" s="41"/>
      <c r="J7" s="41"/>
    </row>
    <row r="8" spans="1:10" ht="15">
      <c r="A8" s="11" t="s">
        <v>319</v>
      </c>
      <c r="B8" s="5" t="s">
        <v>320</v>
      </c>
      <c r="C8" s="41">
        <v>1000000</v>
      </c>
      <c r="D8" s="41">
        <v>1000000</v>
      </c>
      <c r="E8" s="41"/>
      <c r="F8" s="41"/>
      <c r="G8" s="41"/>
      <c r="H8" s="41">
        <v>2016</v>
      </c>
      <c r="I8" s="41">
        <v>2016</v>
      </c>
      <c r="J8" s="41"/>
    </row>
    <row r="9" spans="1:10" ht="15">
      <c r="A9" s="11" t="s">
        <v>563</v>
      </c>
      <c r="B9" s="5" t="s">
        <v>321</v>
      </c>
      <c r="C9" s="41">
        <v>45413000</v>
      </c>
      <c r="D9" s="41">
        <v>45413000</v>
      </c>
      <c r="E9" s="41"/>
      <c r="F9" s="41"/>
      <c r="G9" s="41"/>
      <c r="H9" s="41">
        <v>2016</v>
      </c>
      <c r="I9" s="41">
        <v>2016</v>
      </c>
      <c r="J9" s="41"/>
    </row>
    <row r="10" spans="1:10" ht="15">
      <c r="A10" s="4" t="s">
        <v>322</v>
      </c>
      <c r="B10" s="5" t="s">
        <v>323</v>
      </c>
      <c r="C10" s="41">
        <v>200000</v>
      </c>
      <c r="D10" s="41">
        <v>200000</v>
      </c>
      <c r="E10" s="41"/>
      <c r="F10" s="41"/>
      <c r="G10" s="41"/>
      <c r="H10" s="41"/>
      <c r="I10" s="41"/>
      <c r="J10" s="41"/>
    </row>
    <row r="11" spans="1:10" ht="15">
      <c r="A11" s="11" t="s">
        <v>324</v>
      </c>
      <c r="B11" s="5" t="s">
        <v>325</v>
      </c>
      <c r="C11" s="41">
        <v>26055000</v>
      </c>
      <c r="D11" s="41">
        <v>26055000</v>
      </c>
      <c r="E11" s="41"/>
      <c r="F11" s="41"/>
      <c r="G11" s="41"/>
      <c r="H11" s="41">
        <v>2016</v>
      </c>
      <c r="I11" s="41">
        <v>2016</v>
      </c>
      <c r="J11" s="41"/>
    </row>
    <row r="12" spans="1:10" ht="15">
      <c r="A12" s="11" t="s">
        <v>326</v>
      </c>
      <c r="B12" s="5" t="s">
        <v>327</v>
      </c>
      <c r="C12" s="41"/>
      <c r="D12" s="41"/>
      <c r="E12" s="41"/>
      <c r="F12" s="41"/>
      <c r="G12" s="41"/>
      <c r="H12" s="41"/>
      <c r="I12" s="41"/>
      <c r="J12" s="41"/>
    </row>
    <row r="13" spans="1:10" ht="15">
      <c r="A13" s="4" t="s">
        <v>328</v>
      </c>
      <c r="B13" s="5" t="s">
        <v>329</v>
      </c>
      <c r="C13" s="41"/>
      <c r="D13" s="41"/>
      <c r="E13" s="41"/>
      <c r="F13" s="41"/>
      <c r="G13" s="41"/>
      <c r="H13" s="41"/>
      <c r="I13" s="41"/>
      <c r="J13" s="41"/>
    </row>
    <row r="14" spans="1:10" ht="15">
      <c r="A14" s="4" t="s">
        <v>330</v>
      </c>
      <c r="B14" s="5" t="s">
        <v>331</v>
      </c>
      <c r="C14" s="41">
        <v>19622000</v>
      </c>
      <c r="D14" s="41">
        <v>19622000</v>
      </c>
      <c r="E14" s="41"/>
      <c r="F14" s="41"/>
      <c r="G14" s="41"/>
      <c r="H14" s="41">
        <v>2016</v>
      </c>
      <c r="I14" s="41">
        <v>2016</v>
      </c>
      <c r="J14" s="41"/>
    </row>
    <row r="15" spans="1:10" s="116" customFormat="1" ht="15.75">
      <c r="A15" s="18" t="s">
        <v>564</v>
      </c>
      <c r="B15" s="100" t="s">
        <v>332</v>
      </c>
      <c r="C15" s="103">
        <f>SUM(C8:C14)</f>
        <v>92290000</v>
      </c>
      <c r="D15" s="119">
        <f>SUM(D8:D14)</f>
        <v>92290000</v>
      </c>
      <c r="E15" s="103">
        <v>0</v>
      </c>
      <c r="F15" s="103" t="s">
        <v>616</v>
      </c>
      <c r="G15" s="103"/>
      <c r="H15" s="103"/>
      <c r="I15" s="103"/>
      <c r="J15" s="103"/>
    </row>
    <row r="16" spans="1:10" ht="15">
      <c r="A16" s="11" t="s">
        <v>333</v>
      </c>
      <c r="B16" s="5" t="s">
        <v>334</v>
      </c>
      <c r="C16" s="41">
        <v>2116000</v>
      </c>
      <c r="D16" s="41">
        <v>2116000</v>
      </c>
      <c r="E16" s="41"/>
      <c r="F16" s="41"/>
      <c r="G16" s="41"/>
      <c r="H16" s="41">
        <v>2016</v>
      </c>
      <c r="I16" s="41">
        <v>2016</v>
      </c>
      <c r="J16" s="41"/>
    </row>
    <row r="17" spans="1:10" ht="15">
      <c r="A17" s="11" t="s">
        <v>335</v>
      </c>
      <c r="B17" s="5" t="s">
        <v>336</v>
      </c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1" t="s">
        <v>337</v>
      </c>
      <c r="B18" s="5" t="s">
        <v>338</v>
      </c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1" t="s">
        <v>339</v>
      </c>
      <c r="B19" s="5" t="s">
        <v>340</v>
      </c>
      <c r="C19" s="41">
        <v>571000</v>
      </c>
      <c r="D19" s="41">
        <v>571000</v>
      </c>
      <c r="E19" s="41"/>
      <c r="F19" s="41"/>
      <c r="G19" s="41"/>
      <c r="H19" s="41">
        <v>2016</v>
      </c>
      <c r="I19" s="41">
        <v>2016</v>
      </c>
      <c r="J19" s="41"/>
    </row>
    <row r="20" spans="1:10" s="116" customFormat="1" ht="15.75">
      <c r="A20" s="18" t="s">
        <v>565</v>
      </c>
      <c r="B20" s="100" t="s">
        <v>341</v>
      </c>
      <c r="C20" s="103">
        <f>SUM(C16:C19)</f>
        <v>2687000</v>
      </c>
      <c r="D20" s="119">
        <f>SUM(D16:D19)</f>
        <v>2687000</v>
      </c>
      <c r="E20" s="103">
        <v>0</v>
      </c>
      <c r="F20" s="103" t="s">
        <v>616</v>
      </c>
      <c r="G20" s="103"/>
      <c r="H20" s="103"/>
      <c r="I20" s="103"/>
      <c r="J20" s="103"/>
    </row>
    <row r="21" spans="1:10" ht="78.75">
      <c r="A21" s="93" t="s">
        <v>187</v>
      </c>
      <c r="B21" s="94"/>
      <c r="C21" s="94"/>
      <c r="D21" s="120"/>
      <c r="E21" s="94"/>
      <c r="F21" s="94"/>
      <c r="G21" s="94"/>
      <c r="H21" s="94"/>
      <c r="I21" s="94"/>
      <c r="J21" s="94"/>
    </row>
    <row r="22" spans="1:10" ht="15.75">
      <c r="A22" s="60" t="s">
        <v>188</v>
      </c>
      <c r="B22" s="26"/>
      <c r="C22" s="26"/>
      <c r="D22" s="121"/>
      <c r="E22" s="26"/>
      <c r="F22" s="26"/>
      <c r="G22" s="26"/>
      <c r="H22" s="26"/>
      <c r="I22" s="26"/>
      <c r="J22" s="26"/>
    </row>
    <row r="23" spans="1:10" ht="15.75">
      <c r="A23" s="60" t="s">
        <v>188</v>
      </c>
      <c r="B23" s="26"/>
      <c r="C23" s="26"/>
      <c r="D23" s="121"/>
      <c r="E23" s="26"/>
      <c r="F23" s="26"/>
      <c r="G23" s="26"/>
      <c r="H23" s="26"/>
      <c r="I23" s="26"/>
      <c r="J23" s="26"/>
    </row>
    <row r="24" spans="1:10" ht="15.75">
      <c r="A24" s="60" t="s">
        <v>188</v>
      </c>
      <c r="B24" s="26"/>
      <c r="C24" s="26"/>
      <c r="D24" s="121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89"/>
    </row>
    <row r="28" ht="15">
      <c r="A28" s="92"/>
    </row>
    <row r="29" ht="15">
      <c r="A29" s="90"/>
    </row>
    <row r="30" ht="15">
      <c r="A30" s="90"/>
    </row>
    <row r="31" ht="15">
      <c r="A31" s="90"/>
    </row>
    <row r="32" ht="15">
      <c r="A32" s="90"/>
    </row>
    <row r="33" ht="15">
      <c r="A33" s="90"/>
    </row>
    <row r="34" ht="15">
      <c r="A34" s="90"/>
    </row>
    <row r="35" ht="15">
      <c r="A35" s="90"/>
    </row>
    <row r="36" ht="15">
      <c r="A36" s="91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Pénzügy</cp:lastModifiedBy>
  <cp:lastPrinted>2017-05-29T11:01:11Z</cp:lastPrinted>
  <dcterms:created xsi:type="dcterms:W3CDTF">2014-01-03T21:48:14Z</dcterms:created>
  <dcterms:modified xsi:type="dcterms:W3CDTF">2017-05-29T11:29:29Z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