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1" activeTab="8"/>
  </bookViews>
  <sheets>
    <sheet name="1.mérleg" sheetId="1" r:id="rId1"/>
    <sheet name="2.bevétel" sheetId="2" r:id="rId2"/>
    <sheet name="3. bevétel  jogcím" sheetId="3" r:id="rId3"/>
    <sheet name="4. bev.jogc.fel.sz." sheetId="4" r:id="rId4"/>
    <sheet name="5.kiadás" sheetId="5" r:id="rId5"/>
    <sheet name="6.kiad.jogc.fel.sz" sheetId="6" r:id="rId6"/>
    <sheet name="7.felhalmozás" sheetId="7" r:id="rId7"/>
    <sheet name="8.Táj.adatok műk." sheetId="8" r:id="rId8"/>
    <sheet name="9.Táj.adatok felh." sheetId="9" r:id="rId9"/>
  </sheets>
  <definedNames>
    <definedName name="Excel_BuiltIn_Print_Area_1_1">'1.mérleg'!$A$3:$B$31</definedName>
    <definedName name="Excel_BuiltIn_Print_Area_2_1">'2.bevétel'!$A$3:$E$67</definedName>
    <definedName name="Excel_BuiltIn_Print_Area_3_1">'5.kiadás'!$A$3:$E$371</definedName>
    <definedName name="_xlnm.Print_Titles" localSheetId="0">'1.mérleg'!$3:$6</definedName>
    <definedName name="_xlnm.Print_Titles" localSheetId="1">'2.bevétel'!$3:$7</definedName>
    <definedName name="_xlnm.Print_Titles" localSheetId="4">'5.kiadás'!$3:$8</definedName>
    <definedName name="_xlnm.Print_Area" localSheetId="0">'1.mérleg'!$A$1:$D$32</definedName>
    <definedName name="_xlnm.Print_Area" localSheetId="1">'2.bevétel'!$A$1:$G$69</definedName>
    <definedName name="_xlnm.Print_Area" localSheetId="4">'5.kiadás'!$A$1:$H$371</definedName>
    <definedName name="_xlnm.Print_Area" localSheetId="6">'7.felhalmozás'!$A$1:$C$30</definedName>
    <definedName name="_xlnm.Print_Area" localSheetId="8">'9.Táj.adatok felh.'!$A$1:$E$30</definedName>
  </definedNames>
  <calcPr fullCalcOnLoad="1"/>
</workbook>
</file>

<file path=xl/comments1.xml><?xml version="1.0" encoding="utf-8"?>
<comments xmlns="http://schemas.openxmlformats.org/spreadsheetml/2006/main">
  <authors>
    <author>..</author>
  </authors>
  <commentList>
    <comment ref="A2" authorId="0">
      <text>
        <r>
          <rPr>
            <sz val="8"/>
            <rFont val="Tahoma"/>
            <family val="0"/>
          </rPr>
          <t>Mód: 14/2013. (X. 01.)önkorm.rendelet
Mód: 17/2013. (XI.21.)önkorm.r. 2. §-a
Mód:  3/2014. (V. 20.) önkorm. rendelet 2. §-a.</t>
        </r>
      </text>
    </comment>
  </commentList>
</comments>
</file>

<file path=xl/comments2.xml><?xml version="1.0" encoding="utf-8"?>
<comments xmlns="http://schemas.openxmlformats.org/spreadsheetml/2006/main">
  <authors>
    <author>..</author>
  </authors>
  <commentList>
    <comment ref="A2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Mód. 14/2013. (X.01.) önkorm.rendelet
Mód: 17/2013. (XI.21.)önkorm.r. 2. §-a
Mód:  3/2014. (V. 20.) önkorm. rendelet 2. §-a.</t>
        </r>
      </text>
    </comment>
  </commentList>
</comments>
</file>

<file path=xl/comments3.xml><?xml version="1.0" encoding="utf-8"?>
<comments xmlns="http://schemas.openxmlformats.org/spreadsheetml/2006/main">
  <authors>
    <author>..</author>
  </authors>
  <commentList>
    <comment ref="F2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14/2013. (X. 01.önkormány.rendelet
Mód: 17/2013. (XI.21.)önkorm.r. 2. §-a
Mód:  3/2014. (V. 20.) önkorm. rendelet 2. §-a.</t>
        </r>
      </text>
    </comment>
  </commentList>
</comments>
</file>

<file path=xl/comments4.xml><?xml version="1.0" encoding="utf-8"?>
<comments xmlns="http://schemas.openxmlformats.org/spreadsheetml/2006/main">
  <authors>
    <author>..</author>
  </authors>
  <commentList>
    <comment ref="A2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14/2013. (X. 01.) önkormány.rendelet
Mód: 17/2013. (XI.21.)önkorm.r. 2. §-a
Mód:  3/2014. (V. 20.) önkorm. rendelet 2. §-a.</t>
        </r>
      </text>
    </comment>
  </commentList>
</comments>
</file>

<file path=xl/comments5.xml><?xml version="1.0" encoding="utf-8"?>
<comments xmlns="http://schemas.openxmlformats.org/spreadsheetml/2006/main">
  <authors>
    <author>..</author>
  </authors>
  <commentList>
    <comment ref="A2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:
Mód: 14/2013. (X. 01.) önkormány.rendelet
Mód:  3/2014. (V. 20.) önkorm. rendelet 2. §-a.</t>
        </r>
      </text>
    </comment>
  </commentList>
</comments>
</file>

<file path=xl/comments6.xml><?xml version="1.0" encoding="utf-8"?>
<comments xmlns="http://schemas.openxmlformats.org/spreadsheetml/2006/main">
  <authors>
    <author>..</author>
  </authors>
  <commentList>
    <comment ref="A2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:
Mód: 14/2013. (X. 01.) önkormány.rendelet
Mód:  3/2014. (V. 20.) önkorm. rendelet 2. §-a.</t>
        </r>
      </text>
    </comment>
  </commentList>
</comments>
</file>

<file path=xl/comments7.xml><?xml version="1.0" encoding="utf-8"?>
<comments xmlns="http://schemas.openxmlformats.org/spreadsheetml/2006/main">
  <authors>
    <author>..</author>
  </authors>
  <commentList>
    <comment ref="A2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:
Mód: 14/2013. (X. 01.) önkormány.rendelet
Mód:  3/2014. (V. 20.) önkorm. rendelet 2. §-a.</t>
        </r>
      </text>
    </comment>
  </commentList>
</comments>
</file>

<file path=xl/comments8.xml><?xml version="1.0" encoding="utf-8"?>
<comments xmlns="http://schemas.openxmlformats.org/spreadsheetml/2006/main">
  <authors>
    <author>..</author>
  </authors>
  <commentList>
    <comment ref="A2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:
Mód: 14/2013. (X. 01.) önkormány.rendelet
Mód: 17/2013. (XI.21.)önkorm.r. 2. §-a
Mód:  3/2014. (V. 20.) önkorm. rendelet 2. §-a.</t>
        </r>
      </text>
    </comment>
  </commentList>
</comments>
</file>

<file path=xl/comments9.xml><?xml version="1.0" encoding="utf-8"?>
<comments xmlns="http://schemas.openxmlformats.org/spreadsheetml/2006/main">
  <authors>
    <author>..</author>
  </authors>
  <commentList>
    <comment ref="A2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:
Mód: 14/2013. (X. 01.) önkormány.rendelet
Mód: 17/2013. (XI.21.)önkorm.r. 2. §-a
Mód:  3/2014. (V. 20.) önkorm. rendelet 2. §-a.</t>
        </r>
      </text>
    </comment>
  </commentList>
</comments>
</file>

<file path=xl/sharedStrings.xml><?xml version="1.0" encoding="utf-8"?>
<sst xmlns="http://schemas.openxmlformats.org/spreadsheetml/2006/main" count="916" uniqueCount="523">
  <si>
    <t>Megnevezés</t>
  </si>
  <si>
    <t>Intézményi működési bevétel</t>
  </si>
  <si>
    <t>Önkormányzatok sajátos működési bevétele</t>
  </si>
  <si>
    <t>Önkormányzatok költségvetési támogatása</t>
  </si>
  <si>
    <t>Támogatás értékű működési bevétel, működési célú pénzeszköz átvétel</t>
  </si>
  <si>
    <t>Felhalmozási bevételek összesen:</t>
  </si>
  <si>
    <t>Felhalmozási és tőkejellegű bevétel</t>
  </si>
  <si>
    <t>BEVÉTELEK összesen:</t>
  </si>
  <si>
    <t>Működési kiadások összesen:</t>
  </si>
  <si>
    <t>Személyi juttatás</t>
  </si>
  <si>
    <t>Munkaadót terhelő járulékok</t>
  </si>
  <si>
    <t>Dologi kiadás, egyéb folyó kiadás</t>
  </si>
  <si>
    <t>Pénzeszköz átadás</t>
  </si>
  <si>
    <t>Folyósított ellátások</t>
  </si>
  <si>
    <t>Tartalék</t>
  </si>
  <si>
    <t>Felhalmozási kiadások összesen:</t>
  </si>
  <si>
    <t>Intézményi beruházás</t>
  </si>
  <si>
    <t>Felújítási kiadások</t>
  </si>
  <si>
    <t>KIADÁSOK összesen:</t>
  </si>
  <si>
    <t>ÖNKORMÁNYZAT</t>
  </si>
  <si>
    <t xml:space="preserve">Vállalkozási tevékenység-árbevétel </t>
  </si>
  <si>
    <t>Kiszámlázott termékek és szolgáltatások fizetett áfa</t>
  </si>
  <si>
    <t>Államháztartáson kívül továbbszámlázott szolgáltatás</t>
  </si>
  <si>
    <t xml:space="preserve">Kamatbevétel </t>
  </si>
  <si>
    <t>Bérleti és lízingdíj bevételek</t>
  </si>
  <si>
    <t>Önkormányzatok sajátos működési bevételei</t>
  </si>
  <si>
    <t>Helyi adók</t>
  </si>
  <si>
    <t>ebből:</t>
  </si>
  <si>
    <t>Építményadó</t>
  </si>
  <si>
    <t>Iparűzési adó</t>
  </si>
  <si>
    <t>Átengedett központi adók</t>
  </si>
  <si>
    <t>Gépjárműadó</t>
  </si>
  <si>
    <t>SZJA bevétel</t>
  </si>
  <si>
    <t>SZJA helyben maradó része</t>
  </si>
  <si>
    <t>Jövedelemkülönbség mérséklése</t>
  </si>
  <si>
    <t>Falugondnoki szolgáltatás</t>
  </si>
  <si>
    <t>Koncesszióból származó bevétel</t>
  </si>
  <si>
    <t>Támogatásértékű működési bevétel, működési célú pénzeszköz átvétel</t>
  </si>
  <si>
    <t>BEVÉTELEK ÖSSZESEN:</t>
  </si>
  <si>
    <t>Külső személyi juttatások</t>
  </si>
  <si>
    <t>Beruházási kiadások</t>
  </si>
  <si>
    <t>Egyéb gép, berendezés, felszerelés vásárlás</t>
  </si>
  <si>
    <t>Beruházások áfa</t>
  </si>
  <si>
    <t>Felújítások áfa</t>
  </si>
  <si>
    <t>Készletbeszerzés</t>
  </si>
  <si>
    <t>Irodaszer, nyomtatvány beszerzés</t>
  </si>
  <si>
    <t xml:space="preserve">Kisértékű tárgyi eszköz, szellemi termék </t>
  </si>
  <si>
    <t>Egyéb készletbeszerzés</t>
  </si>
  <si>
    <t xml:space="preserve">Szolgáltatások </t>
  </si>
  <si>
    <t>Telefondíj</t>
  </si>
  <si>
    <t>Internet díj</t>
  </si>
  <si>
    <t>Gázenergia - szolgáltatás díjak</t>
  </si>
  <si>
    <t>Villamosenergia - szolgáltatás díjak</t>
  </si>
  <si>
    <t>Víz- és csatornadíjak</t>
  </si>
  <si>
    <t>Karbantartási, kisjavítási szolgáltatások</t>
  </si>
  <si>
    <t>Egyéb üzemeltetési, fenntartási szolgáltatások</t>
  </si>
  <si>
    <t>Államháztartáson kívülre továbbszámlázott belföldi működési szolgáltatás</t>
  </si>
  <si>
    <t>Pénzügyi szolgáltatások, kiadások</t>
  </si>
  <si>
    <t>Különféle dologi kiadások</t>
  </si>
  <si>
    <t>ÁFA</t>
  </si>
  <si>
    <t>Egyéb folyó kiadások</t>
  </si>
  <si>
    <t>Munkáltató által fizetett SZJA</t>
  </si>
  <si>
    <t>Díjak, egyéb befizetések</t>
  </si>
  <si>
    <t>Támogatásértékű működési kiadás Kistérségnek</t>
  </si>
  <si>
    <t>Működési célú pénzeszköz átadás non-profit szervnek</t>
  </si>
  <si>
    <t xml:space="preserve">Személyi juttatás </t>
  </si>
  <si>
    <t>Egyéb bérrendszer étkezési hozzájárulása</t>
  </si>
  <si>
    <t>Alkalmi munkavállalók juttatásai</t>
  </si>
  <si>
    <t>Állományba nem tartozók egyéb juttatásai</t>
  </si>
  <si>
    <t>Hajtó és kenőanyag beszerzés</t>
  </si>
  <si>
    <t>Munkaruha, formaruha, védőruha</t>
  </si>
  <si>
    <t>Anyagbeszerzés</t>
  </si>
  <si>
    <t>Villamosenergia - szolgáltatási díj</t>
  </si>
  <si>
    <t>Víz - és csatornadíj</t>
  </si>
  <si>
    <t>Egyéb üzemeltetési fenntartási szolgáltatások</t>
  </si>
  <si>
    <t>Karbantartási, kisjavítási szolgáltatás</t>
  </si>
  <si>
    <t>Működési célú pénzeszköz átadás nem önkormányzati tulajdonú vállalatnak</t>
  </si>
  <si>
    <t>Közalkalmazottak alapilletménye</t>
  </si>
  <si>
    <t>Közalkalmazottak étkezési hozzájárulása</t>
  </si>
  <si>
    <t>Egyéb üzemeltetési, fenntartási szolgáltatás</t>
  </si>
  <si>
    <t>Támogatásértékű működési kiadás önkormányzati költségvetési szervnek</t>
  </si>
  <si>
    <t>Egyéb ápolási díj</t>
  </si>
  <si>
    <t>Normatív lakásfenntartási támogatás</t>
  </si>
  <si>
    <t>Normatív rendszeres gyermekvédelmi támogatás</t>
  </si>
  <si>
    <t>Egyéb pénzbeli juttatás</t>
  </si>
  <si>
    <t>Pénzbeli átmeneti segélyek</t>
  </si>
  <si>
    <t>Pénzbeli temetési segélyek</t>
  </si>
  <si>
    <t>Bérleti és lízingdíjak</t>
  </si>
  <si>
    <t xml:space="preserve">Munkaadót terhelő járulékok </t>
  </si>
  <si>
    <t>Belföldi kiküldetés</t>
  </si>
  <si>
    <t>KIADÁSOK ÖSSZESEN:</t>
  </si>
  <si>
    <t>Létszámkeret:</t>
  </si>
  <si>
    <t>Intézményi működési bevételek (levonva a felhalmozási áfa visszatérülések, értékesített tárgyi eszközök és immateriális javak áfája)</t>
  </si>
  <si>
    <t>Működési célú kölcsönök visszatérülése, igénybevétele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</si>
  <si>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</si>
  <si>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</si>
  <si>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</si>
  <si>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</si>
  <si>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Dologi kiadások és egyéb folyó kiadások (levonva az értékesített tárgyi eszközök, immateriális javak utáni áfa befizetés és kamatkifizetés)</t>
  </si>
  <si>
    <t>Működési célú pénzeszközátadás, egyéb támogatás</t>
  </si>
  <si>
    <t>Ellátottak pénzbeli juttatása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</si>
  <si>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</si>
  <si>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</si>
  <si>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</si>
  <si>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</si>
  <si>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</si>
  <si>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</si>
  <si>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Felhalmozási célú bevételek összesen</t>
  </si>
  <si>
    <t>Beruházási kiadások (áfával együtt)</t>
  </si>
  <si>
    <t>Felújítási kiadások (áfával együtt)</t>
  </si>
  <si>
    <t>Felhalmozási célú pénzeszköz átadás</t>
  </si>
  <si>
    <t>Hosszú lejáratú értékpapírok beváltása</t>
  </si>
  <si>
    <t>Felhalmozási célú kiadások összesen</t>
  </si>
  <si>
    <t>BEVÉTELEK összesen</t>
  </si>
  <si>
    <t>KIADÁSOK összesen</t>
  </si>
  <si>
    <t>Egyéb különféle dologi kiadások</t>
  </si>
  <si>
    <t>Közalkalmazottak kereset kiegészítése</t>
  </si>
  <si>
    <t>Pótlék, bírság, egyéb sajátos bevételek</t>
  </si>
  <si>
    <t>Bursa Hungarica Önkormányzati Ösztöndíj pályázat</t>
  </si>
  <si>
    <t xml:space="preserve"> </t>
  </si>
  <si>
    <t>Önkormányzati képviselők tiszteletdíjai</t>
  </si>
  <si>
    <t>Szociális hozzájárulási adó 27%</t>
  </si>
  <si>
    <t>Állományba nem tartozók egyéb juttatásai ( megbízási díj)</t>
  </si>
  <si>
    <t>Létszám</t>
  </si>
  <si>
    <t>kiemelt előirányzatonként</t>
  </si>
  <si>
    <t>Működési bevételek összesen:</t>
  </si>
  <si>
    <t>Jogcím csoportok</t>
  </si>
  <si>
    <t>Kiemelt előirányzatonk</t>
  </si>
  <si>
    <t xml:space="preserve">Egyéb építmény </t>
  </si>
  <si>
    <t>Polgármester alapilletménye</t>
  </si>
  <si>
    <t>Polgármester étkezési hozzájárulása</t>
  </si>
  <si>
    <t>Polgármester egyéb költségtérítése és hozzájárulás (költségátalány)</t>
  </si>
  <si>
    <t>Közalkalmazottak egyéb juttatása</t>
  </si>
  <si>
    <t>Természetben nyújtott támogatás</t>
  </si>
  <si>
    <t>Pénzmaradvány igénybevétel</t>
  </si>
  <si>
    <t>Egyéb építmény felújítása</t>
  </si>
  <si>
    <t>A)</t>
  </si>
  <si>
    <t>BEVÉTELEK</t>
  </si>
  <si>
    <t>1.</t>
  </si>
  <si>
    <t>1.2</t>
  </si>
  <si>
    <t>1.3</t>
  </si>
  <si>
    <t>Bevételek összesen:</t>
  </si>
  <si>
    <t>2.</t>
  </si>
  <si>
    <t>2.1</t>
  </si>
  <si>
    <t>2.2</t>
  </si>
  <si>
    <t>3.</t>
  </si>
  <si>
    <t>3.1</t>
  </si>
  <si>
    <t>Szolgáltatás ellenértékének teljesítése</t>
  </si>
  <si>
    <t>3.2</t>
  </si>
  <si>
    <t>3.3</t>
  </si>
  <si>
    <t>3.5</t>
  </si>
  <si>
    <t>Előző évi pénzmaradvány</t>
  </si>
  <si>
    <t>3.6</t>
  </si>
  <si>
    <t>4.</t>
  </si>
  <si>
    <t>841133 Adó, illeték kiszabása, beszedése, adóellenőrzés</t>
  </si>
  <si>
    <t>4.1</t>
  </si>
  <si>
    <t>4.2</t>
  </si>
  <si>
    <t>Telekadó</t>
  </si>
  <si>
    <t>4.3</t>
  </si>
  <si>
    <t>4.4</t>
  </si>
  <si>
    <t>Idegenforgalmi adó tartózkodás után</t>
  </si>
  <si>
    <t>4.5</t>
  </si>
  <si>
    <t>4.6</t>
  </si>
  <si>
    <t>4.7</t>
  </si>
  <si>
    <t>Pótlékok</t>
  </si>
  <si>
    <t>4.8</t>
  </si>
  <si>
    <t>5.</t>
  </si>
  <si>
    <t>841403 Község- és városgazdálkodási szolgáltatások</t>
  </si>
  <si>
    <t>5.1</t>
  </si>
  <si>
    <t>5.2</t>
  </si>
  <si>
    <t>5.3</t>
  </si>
  <si>
    <t>5.4</t>
  </si>
  <si>
    <t>6.</t>
  </si>
  <si>
    <t>841901-9 Önkormányzatok elszámolásai</t>
  </si>
  <si>
    <t>6.1</t>
  </si>
  <si>
    <t>6.1.1</t>
  </si>
  <si>
    <t>6.1.2</t>
  </si>
  <si>
    <t>6.2</t>
  </si>
  <si>
    <t>6.2.1</t>
  </si>
  <si>
    <t>6.2.2</t>
  </si>
  <si>
    <t>6.3</t>
  </si>
  <si>
    <t>6.4</t>
  </si>
  <si>
    <t>6.4.1</t>
  </si>
  <si>
    <t>6.4.2</t>
  </si>
  <si>
    <t>6.5</t>
  </si>
  <si>
    <t>7.</t>
  </si>
  <si>
    <t>7.1</t>
  </si>
  <si>
    <t>7.2</t>
  </si>
  <si>
    <t>8.</t>
  </si>
  <si>
    <t>8.1</t>
  </si>
  <si>
    <t>8.2</t>
  </si>
  <si>
    <t>9.</t>
  </si>
  <si>
    <t>882117 Rendszeres gyermekvédelmi pénzbeli ellátás</t>
  </si>
  <si>
    <t>9.1</t>
  </si>
  <si>
    <t>Működéi célú pénzeszköz átvétel elkül.alapból</t>
  </si>
  <si>
    <t>9.2</t>
  </si>
  <si>
    <t>10.</t>
  </si>
  <si>
    <t>882125 Mozgáskorlátozottak közlekedési támogatása</t>
  </si>
  <si>
    <t>10.1</t>
  </si>
  <si>
    <t>Működési célú támogatásértékű pénzeszköz átvétel</t>
  </si>
  <si>
    <t>10.2</t>
  </si>
  <si>
    <t>11.</t>
  </si>
  <si>
    <t>890441 Rövid időtartamú közfoglalkoztatás</t>
  </si>
  <si>
    <t>11.1</t>
  </si>
  <si>
    <t>Működési célú támogatásért.bevétel elkül.alapból</t>
  </si>
  <si>
    <t>11.2</t>
  </si>
  <si>
    <t>12.</t>
  </si>
  <si>
    <t>890442 Bérpótló juttatásra jogosultak hosszabb időtartamú közfoglalkoztatása</t>
  </si>
  <si>
    <t>12.1</t>
  </si>
  <si>
    <t>12.2</t>
  </si>
  <si>
    <t>13.</t>
  </si>
  <si>
    <t>889928 Falugondnoki szolgálat</t>
  </si>
  <si>
    <t>13.1</t>
  </si>
  <si>
    <t>13.2</t>
  </si>
  <si>
    <t>14.</t>
  </si>
  <si>
    <t>910121 Könyvtári állomány gyarapítása, nyilvántartása</t>
  </si>
  <si>
    <t>14.1</t>
  </si>
  <si>
    <t>14.2</t>
  </si>
  <si>
    <t>Önkormányzati jogalkotás 841126</t>
  </si>
  <si>
    <t xml:space="preserve">2013. évi költségvetés kiadási </t>
  </si>
  <si>
    <t>Önkormányzati képviselők egyéb költségtérítése és hozzájárulás (költségátalány)</t>
  </si>
  <si>
    <t>Város és községgazdálkodási szolgáltatás 841403</t>
  </si>
  <si>
    <t>Köztemető fenntartási feladatok 960302</t>
  </si>
  <si>
    <t>Közvilágítási feladatok 841402</t>
  </si>
  <si>
    <t>Falugondnoki szolgáltatás 889928</t>
  </si>
  <si>
    <t>Épületek felújítása</t>
  </si>
  <si>
    <t>Szellemi termékek vásárlása</t>
  </si>
  <si>
    <t>Szellemi termékek</t>
  </si>
  <si>
    <t>Szellemi termékek áfa</t>
  </si>
  <si>
    <t>Egyéb anyagbeszerzés</t>
  </si>
  <si>
    <t>Egyéb kommunikációs szolgáltatások (honlap karbantartás)</t>
  </si>
  <si>
    <t>Reprezentáció</t>
  </si>
  <si>
    <t>Reklám és propaganda</t>
  </si>
  <si>
    <t>Támogatásértékű működési kiadás önkormányzatoknak (Kővágóörsi Közös Önkormányzati Hivatal)</t>
  </si>
  <si>
    <t>Működési kiadás más önkormányzatnak</t>
  </si>
  <si>
    <t>Működési célú pénzeszköz átadás pedagógiai szakszolgálat</t>
  </si>
  <si>
    <t>Működési célú pénzeszköz átadás orvosi ügyelet működéséhez</t>
  </si>
  <si>
    <t>Szállítási szolgáltatások</t>
  </si>
  <si>
    <t>Háziorvosi alapellátás 862101</t>
  </si>
  <si>
    <t xml:space="preserve">Munkaruha </t>
  </si>
  <si>
    <t>Ápolási díj méltányossági alapon 882116</t>
  </si>
  <si>
    <t>Aktív korúak ellátása 890442</t>
  </si>
  <si>
    <t>Foglalkoztatást helyettesítő támogatás</t>
  </si>
  <si>
    <t>Lakásfenntartási támogatás normatív alap 882113</t>
  </si>
  <si>
    <t>Rendszeres gyermekvédelmi pénzbeli ellátások 882117</t>
  </si>
  <si>
    <t>Eseti szociális ellátások 882129</t>
  </si>
  <si>
    <t>Átmeneti segély 882122</t>
  </si>
  <si>
    <t>Temetési segély 882123</t>
  </si>
  <si>
    <t>Óvodai nevelés, ellátás 851011</t>
  </si>
  <si>
    <t>Kulturális műsorok, rendezvények, kiállítások 900400</t>
  </si>
  <si>
    <t>Élelmiszer beszerzés</t>
  </si>
  <si>
    <t>Könyvtári szolgáltatások 910121</t>
  </si>
  <si>
    <t>Vegyszerbeszerzés</t>
  </si>
  <si>
    <t>Könyvbeszerzés</t>
  </si>
  <si>
    <t>Szociális ösztöndíjak 882129</t>
  </si>
  <si>
    <t>841126 Önkormányzati jogalkotás</t>
  </si>
  <si>
    <t>Egyéb bérleti díjak</t>
  </si>
  <si>
    <t>Önkormányzati hivatal működési támogatása</t>
  </si>
  <si>
    <t>Önkormányzati hivatal működési támogatása 1-4 hó</t>
  </si>
  <si>
    <t xml:space="preserve">Önkormányzati hivatal működési támogatás 5-12 hó </t>
  </si>
  <si>
    <t>Település üzemeltetéshez kapcsolódó feladatellátás támogatása összesen</t>
  </si>
  <si>
    <t>Közvilágítás fenntartásának támogatása</t>
  </si>
  <si>
    <t>Zöldterület gazdálkodással kapcsolatos feladatok</t>
  </si>
  <si>
    <t>6.2.3</t>
  </si>
  <si>
    <t>Köztemető fenntartással kapcsolatos feladatok</t>
  </si>
  <si>
    <t>6.2.4</t>
  </si>
  <si>
    <t>Közutak fenntartásának támogatása</t>
  </si>
  <si>
    <t>6.2.5</t>
  </si>
  <si>
    <t>Beszámítás összege</t>
  </si>
  <si>
    <t>Egyéb kötelező önkormányzati feladatok támogatása</t>
  </si>
  <si>
    <t>Hozzájárulás a pénzbeni szociális ellátásokhoz</t>
  </si>
  <si>
    <t>Települési önkormányzatok szociális feladatainak támogatása</t>
  </si>
  <si>
    <t>Ingatlan értékesítés bevétele</t>
  </si>
  <si>
    <t xml:space="preserve">Működési célú támogatásértékű pénzeszköz átvétel </t>
  </si>
  <si>
    <t xml:space="preserve">2013. évi költségvetés bevételi előirányzatai </t>
  </si>
  <si>
    <t xml:space="preserve">Ingatlan értékesítés </t>
  </si>
  <si>
    <t xml:space="preserve">Támogatás értékű működési bevétel </t>
  </si>
  <si>
    <t>Egyéb sajátos működési bevétel</t>
  </si>
  <si>
    <t>Település üzemeltetéshez kapcsolódó feladatellátás támogatása</t>
  </si>
  <si>
    <t xml:space="preserve">Közvilágítás fenntartásának támogatása </t>
  </si>
  <si>
    <t>Hozzájárulás a pénzbeni szociális feladatokhoz</t>
  </si>
  <si>
    <t xml:space="preserve">2013. évi költségvetés felhalmozási célú kiadási </t>
  </si>
  <si>
    <t>Működési célú pénzeszköz átadás  belső ellenőzési feladatok</t>
  </si>
  <si>
    <t xml:space="preserve">Működési célú pénzeszköz átadás kistérségi irodaépület </t>
  </si>
  <si>
    <t>Működési célú pénzeszköz átadás kistérség létszámcsökkentés</t>
  </si>
  <si>
    <t>Tájékoztató adatok a MŰKÖDÉSI bevételek és kiadások alakulásáról</t>
  </si>
  <si>
    <t>2011. teljesítés</t>
  </si>
  <si>
    <t>Költségvetési támogatása</t>
  </si>
  <si>
    <t>Támogatások, támogatásértékű bevételek, kiegészítések</t>
  </si>
  <si>
    <t>Tartalékok</t>
  </si>
  <si>
    <t>Tájékotató adatok a FELHALMOZÁSI célú bevételek és kiadások alakulásáról</t>
  </si>
  <si>
    <t>Értékesített tárgyi eszközök és immateriálsi javak áfája</t>
  </si>
  <si>
    <t>Hosszú lejáratú értékpapírok kibocsátása</t>
  </si>
  <si>
    <t>Felhalmozási célú kölcsön</t>
  </si>
  <si>
    <t>Értékesített tárgyi eszközök immateriális javak utáni áfa befizetés</t>
  </si>
  <si>
    <t>Felhalmozási célú kölcsönök nyújtása és törlesztése</t>
  </si>
  <si>
    <t>2012. teljesítés</t>
  </si>
  <si>
    <t>2013. évi KIADÁSOK feladatonkénti  bontása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</si>
  <si>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</si>
  <si>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</si>
  <si>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</si>
  <si>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</si>
  <si>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</si>
  <si>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>Települési hulladék vegyes begyűjtése</t>
  </si>
  <si>
    <t>Önkormányzati jogalkotás (1 kód)</t>
  </si>
  <si>
    <t>Önkormányzati jogalkotás (6-os kód)</t>
  </si>
  <si>
    <t>Közvilágítási feladatok</t>
  </si>
  <si>
    <t>Város és községgazdálkodási szolgáltatás</t>
  </si>
  <si>
    <t>Óvodai nevelés, ellátás</t>
  </si>
  <si>
    <t>Aktív korúak ellátása</t>
  </si>
  <si>
    <t>Lakásfenntartási támogatás normatív alapon</t>
  </si>
  <si>
    <t>Átmeneti segély</t>
  </si>
  <si>
    <t>Temetési segély</t>
  </si>
  <si>
    <t>Közművelődési tevékenységek és támogatásuk</t>
  </si>
  <si>
    <t>Köztemető -fenntartás és működtetés</t>
  </si>
  <si>
    <t xml:space="preserve">Összesen: </t>
  </si>
  <si>
    <t>Háziorvosi ellátás</t>
  </si>
  <si>
    <t>Kulturális műsorok, rendezvények</t>
  </si>
  <si>
    <t>Eseti szociális ellátások</t>
  </si>
  <si>
    <t>Szociális ösztöndíjak</t>
  </si>
  <si>
    <t>Önkormányzati jogalkotás</t>
  </si>
  <si>
    <t>Adó, illeték kiszabása, beszedése, adóellenőrzés</t>
  </si>
  <si>
    <t>Község- és városgazdálkodási szolgáltatások</t>
  </si>
  <si>
    <t>Falugondnoki szolgálat</t>
  </si>
  <si>
    <t>Bérpótló juttatásra jogosultak hosszabb időtartamú közfoglalkoztatása</t>
  </si>
  <si>
    <t xml:space="preserve"> felújítások, beruzázások kiemelt előirányzatonként</t>
  </si>
  <si>
    <t>Ábrahámhegy KÖZSÉG ÖNKORMÁNYZATA</t>
  </si>
  <si>
    <t>Közalalkalmazottak étkezési hozzájárulása</t>
  </si>
  <si>
    <t>Egyéb bérrendszer részmunkaidőben foglalkozatott személyi juttatás</t>
  </si>
  <si>
    <t xml:space="preserve">Egyéb bérrendszer részmunkaidőben foglalkozatott étkezési hozzájáulás </t>
  </si>
  <si>
    <t>Szabadidősport tevékenység  931301</t>
  </si>
  <si>
    <t>Szabadidős park fürdő és strand szoltáltatás 932911</t>
  </si>
  <si>
    <t>Részmunkaidőben foglalkoztatott közalkalmazottak személyi juttatása</t>
  </si>
  <si>
    <t>Részmunkaidőben foglalkoztatott közalkalmazottak étkezési hozzájárulása</t>
  </si>
  <si>
    <t>Prémium éves dolgozó személyi juttatása</t>
  </si>
  <si>
    <t>Prémium éves dolgozó étkezési hozzájárulása</t>
  </si>
  <si>
    <t>Munkavégzéshez kapcsolódó juttatás</t>
  </si>
  <si>
    <t>Munkavégzéshez kapcsolódó költségtérítés</t>
  </si>
  <si>
    <t>Felhalmozási célú pénzeszköz átadás kistérség mentőállomás építés</t>
  </si>
  <si>
    <t>Működési célú pénzeszköz átadás tagdíj kistérség</t>
  </si>
  <si>
    <t>Működési célú pénzeszköz átadás Badacsony Céh</t>
  </si>
  <si>
    <t>Működési célú pénzeszköz átadás Közmunka önrész</t>
  </si>
  <si>
    <t>Rendszeres szociális segély</t>
  </si>
  <si>
    <t>Közutak, utak 522110</t>
  </si>
  <si>
    <t>Felújítások</t>
  </si>
  <si>
    <t>Egyéb építmény felújításána Áfája</t>
  </si>
  <si>
    <t>Gépek, berendezések</t>
  </si>
  <si>
    <t>Egyéb építmény</t>
  </si>
  <si>
    <t>Beruházások áfája</t>
  </si>
  <si>
    <t>Lakásépítési támogatás</t>
  </si>
  <si>
    <t>Tüzelőanyag</t>
  </si>
  <si>
    <t>Gyógyszervásárlás</t>
  </si>
  <si>
    <t>Folyóirat beszerzés</t>
  </si>
  <si>
    <t>Munkaruha</t>
  </si>
  <si>
    <t>Áramdíj</t>
  </si>
  <si>
    <t>Vízdíj</t>
  </si>
  <si>
    <t>Szolgáltatások</t>
  </si>
  <si>
    <t>Áfa</t>
  </si>
  <si>
    <t>Hulladékgyűjtés 381103</t>
  </si>
  <si>
    <t>Áfa befizetés</t>
  </si>
  <si>
    <t>Egyéb dologi kiadások</t>
  </si>
  <si>
    <t>Szakmai képzés</t>
  </si>
  <si>
    <t>Talajterhelési díj</t>
  </si>
  <si>
    <t>Könyvtári közművelődési feladatok</t>
  </si>
  <si>
    <t>6.6</t>
  </si>
  <si>
    <t>Működési célú pénzeszközátvétel államháztartáson kívül</t>
  </si>
  <si>
    <t>932911 Szabadidős park, fürdő és strand szolgáltatás</t>
  </si>
  <si>
    <t>Alaptevékenység körében végzett szolgáltatás</t>
  </si>
  <si>
    <t>Bérleti díjak</t>
  </si>
  <si>
    <t>14 3</t>
  </si>
  <si>
    <t>381301 Hulladékgyűjtés</t>
  </si>
  <si>
    <t>Továbbszámlázott szolgáltatások bevétele</t>
  </si>
  <si>
    <t>Továbbszámlázott szolgáltatások bevétel áfa</t>
  </si>
  <si>
    <t>2.3</t>
  </si>
  <si>
    <t>Koncessziós díj</t>
  </si>
  <si>
    <t>3.7</t>
  </si>
  <si>
    <t>3.8</t>
  </si>
  <si>
    <t>Egyéb bevételek</t>
  </si>
  <si>
    <t>3.9</t>
  </si>
  <si>
    <t>Alaptevékenység körében végzett szolgáltatás áfája</t>
  </si>
  <si>
    <t>14.4</t>
  </si>
  <si>
    <t>Prémium éves dolgozó mbér támogatása</t>
  </si>
  <si>
    <t>3.10</t>
  </si>
  <si>
    <t>Működési célú pénzeszközátvétel államháztartáson belülről</t>
  </si>
  <si>
    <t>3.11</t>
  </si>
  <si>
    <t>Támogatásértékű bevételek</t>
  </si>
  <si>
    <t>3.12</t>
  </si>
  <si>
    <t>Építési kölcsön törlesztés</t>
  </si>
  <si>
    <t>11.3</t>
  </si>
  <si>
    <t>Szociális célú feladatok támogatása</t>
  </si>
  <si>
    <t>Köztemető fenntartásával kapcsolatos feladatok</t>
  </si>
  <si>
    <t>Könyvtári,közművelődési feladatok</t>
  </si>
  <si>
    <t xml:space="preserve">Működési célú támogatásértékű bevétel </t>
  </si>
  <si>
    <t>Támogatásértékű bevétel</t>
  </si>
  <si>
    <t>ÁBRAHÁMHEGY KÖZSÉG ÖNKORMÁNYZATA</t>
  </si>
  <si>
    <t>Épület felújítás</t>
  </si>
  <si>
    <t>Lakásépítési kölcsön</t>
  </si>
  <si>
    <t>Hulladékgyűjtés</t>
  </si>
  <si>
    <t>Könyvtári állomány gyarapítása</t>
  </si>
  <si>
    <t>Szabadidős park, fürtő és strand szolgáltatás</t>
  </si>
  <si>
    <t>Prémium éves dolgozó támogatása</t>
  </si>
  <si>
    <t>Ápolási díj</t>
  </si>
  <si>
    <t>Közutak</t>
  </si>
  <si>
    <t>Szabadidős park, fürdő és strand szolgáltatás</t>
  </si>
  <si>
    <t>Szabadidősport tevékenység</t>
  </si>
  <si>
    <t xml:space="preserve">           Hulladékgazdálkodási terv</t>
  </si>
  <si>
    <t xml:space="preserve">           Világítás tervek</t>
  </si>
  <si>
    <t xml:space="preserve">           Esélyegyenlőségi terv</t>
  </si>
  <si>
    <t xml:space="preserve">           Rendezési terv</t>
  </si>
  <si>
    <t xml:space="preserve">           Útfelújítás, aszfaltozás</t>
  </si>
  <si>
    <t xml:space="preserve">           Önkormányzati épület tető felújítás</t>
  </si>
  <si>
    <t xml:space="preserve">          Kulturális Centrum udvar villamos ellátása</t>
  </si>
  <si>
    <t xml:space="preserve">          Járdák felújítása</t>
  </si>
  <si>
    <t>Beruházások</t>
  </si>
  <si>
    <t xml:space="preserve">          Közpark kialakítása</t>
  </si>
  <si>
    <t xml:space="preserve">          Gépek, berendezések</t>
  </si>
  <si>
    <t xml:space="preserve">          Strand kabinsor</t>
  </si>
  <si>
    <t xml:space="preserve">          Busz öböl kialakítás  </t>
  </si>
  <si>
    <t>Immateriális javak/ Szellemi termékek</t>
  </si>
  <si>
    <t xml:space="preserve">          Temetőkápolna kamera rendszer</t>
  </si>
  <si>
    <t xml:space="preserve">          Közvilágítás korszerűsítés          </t>
  </si>
  <si>
    <t xml:space="preserve">          Strand lépcső</t>
  </si>
  <si>
    <t>1. melléklet a  2/2013. (III.06.) önkormányzati rendelethez</t>
  </si>
  <si>
    <t>2. melléklet a  2/2013. (III.06.) önkormányzati rendelethez</t>
  </si>
  <si>
    <t>3. melléklet a 2/2013.(III.06.) önkormányzati rendelethez</t>
  </si>
  <si>
    <t>4.melléklet a  2/2013. (III.06.) önkormányzati rendelethez</t>
  </si>
  <si>
    <t>5. melléklet a  2/2013. (III.06.) önkormányzati rendelethez</t>
  </si>
  <si>
    <t>6. melléklet a  2/2013. (III.06.) önkormányzati rendelethez</t>
  </si>
  <si>
    <t>7. melléklet a 2/2013. (III.06.) önkormányzati rendelethez</t>
  </si>
  <si>
    <t xml:space="preserve">8. melléklet a 2/2013.(III.06.) önkormányzati rendelethez  </t>
  </si>
  <si>
    <t>Előirányzat
(ezer Ft)</t>
  </si>
  <si>
    <t>Eredeti</t>
  </si>
  <si>
    <t>Módosított</t>
  </si>
  <si>
    <t>Szennyvíz gyűjétse 370000</t>
  </si>
  <si>
    <t>Karbantartás, kisjavítás</t>
  </si>
  <si>
    <t>370000 Szennyvíz gyűjtése</t>
  </si>
  <si>
    <t>1.1</t>
  </si>
  <si>
    <t>Államháztartáson kívüli felhalmozási célú pénzeszköz átvétel</t>
  </si>
  <si>
    <t>Kamatbevételek</t>
  </si>
  <si>
    <t>4.9</t>
  </si>
  <si>
    <t>Idegenforgalmi adó építmény után</t>
  </si>
  <si>
    <t>6.7</t>
  </si>
  <si>
    <t>6.8</t>
  </si>
  <si>
    <t>Előző évi költségvetési kiegészítés visszatérítése</t>
  </si>
  <si>
    <t>6.9</t>
  </si>
  <si>
    <t>6.10</t>
  </si>
  <si>
    <t>Egyes jövedelempótló támogatások</t>
  </si>
  <si>
    <t>Szerkezetátalakítási tartalék</t>
  </si>
  <si>
    <t>6.11</t>
  </si>
  <si>
    <t>Egyéb működési célú központi támogatás</t>
  </si>
  <si>
    <t>Ápolási díj alanyi alapon 882115</t>
  </si>
  <si>
    <t>Egészségügyi hozzájárulás</t>
  </si>
  <si>
    <t>Munkáltató által fizetett Szja</t>
  </si>
  <si>
    <t>Részmunkaidőben foglalkoztatott egyéb bérrendszer alá
 tartozó munkavállaló személyi juttatása</t>
  </si>
  <si>
    <t>Szociális hozzájárulási adó</t>
  </si>
  <si>
    <t>Részmunkaidőben foglalkoztatott egyéb bérrendszer alá
 tartozó munkavállaló költségtérítése</t>
  </si>
  <si>
    <t>Munkaruha,védőruha</t>
  </si>
  <si>
    <t>Szállítási szolgáltatás</t>
  </si>
  <si>
    <t>Reklám és probaganda kiadás</t>
  </si>
  <si>
    <t>Egyéb kommunikációs szolgáltatások</t>
  </si>
  <si>
    <t>15.</t>
  </si>
  <si>
    <t>931301 Szabadidősport tevékenység</t>
  </si>
  <si>
    <t>15.1</t>
  </si>
  <si>
    <t>15.2</t>
  </si>
  <si>
    <t>Felmentettek személyi juttatásai / Köztisztviselők alapilletménye</t>
  </si>
  <si>
    <t>Köztisztviselők nyelvpótléka</t>
  </si>
  <si>
    <t>Köztisztviselők illetménykiegészítése</t>
  </si>
  <si>
    <t>Kösztisztviselők egyéb kötelező illetménypótléka</t>
  </si>
  <si>
    <t>Közstisztviselők kereset-kiegészítése</t>
  </si>
  <si>
    <t>Köztisztviselők végkielégítése</t>
  </si>
  <si>
    <t>Köztisztviselők önkéntes biztosítási pénztár befizetése</t>
  </si>
  <si>
    <t>Köztisztviselők közlekedési költségtérítése</t>
  </si>
  <si>
    <t>Köztisztviselők étkezési hozzájárulása</t>
  </si>
  <si>
    <t>Köztisztviselők egyéb költségtérítése és hozzájárulása</t>
  </si>
  <si>
    <t>Részmunkaidőben foglalkoztatott köztisztviselő személyi juttatása</t>
  </si>
  <si>
    <t>Részmunkaidőben foglalkoztatott köztisztviselő munkavégzéssel kapcsolatos juttatása</t>
  </si>
  <si>
    <t>Részmunkaidőben foglalkoztatott köztisztviselő sajátos juttatása</t>
  </si>
  <si>
    <t>Részmunkaidőben foglalkoztatott köztisztviselő személyéhez kapcsolódó költségtérítés</t>
  </si>
  <si>
    <t>Felmetett munkavállalók egyéb juttatása</t>
  </si>
  <si>
    <t>Igazgatási szolgáltatások díjbevétele</t>
  </si>
  <si>
    <t>Kiszámlázott termékek áfája</t>
  </si>
  <si>
    <t>Közgyógy ellátás tevékenység 882202</t>
  </si>
  <si>
    <t>Ellátottak juttatása</t>
  </si>
  <si>
    <t>6.12</t>
  </si>
  <si>
    <t>Önkormányzatok felhalmozási támogatása</t>
  </si>
  <si>
    <t>Átfutó bevételek</t>
  </si>
  <si>
    <t>17.</t>
  </si>
  <si>
    <t>Átfutó kiadás</t>
  </si>
  <si>
    <t>Átfutó kiadások</t>
  </si>
  <si>
    <t>Szennyvíz gyűjtése</t>
  </si>
  <si>
    <t>Mindösszesen:</t>
  </si>
  <si>
    <t>2013. Eredeti</t>
  </si>
  <si>
    <t xml:space="preserve">  </t>
  </si>
  <si>
    <t xml:space="preserve">2013.évi költségvetés összevont mérlege </t>
  </si>
  <si>
    <t>Ábrahámehegy Közsé Önkormányzat</t>
  </si>
  <si>
    <t>2013. évi költségvetés bevételek jogcímenként</t>
  </si>
  <si>
    <t>Működési célú támogatásértékű bevételek</t>
  </si>
  <si>
    <t>5.5</t>
  </si>
  <si>
    <t>2013.évi BEVÉTELEK feladatonkénti  bontása</t>
  </si>
  <si>
    <t>Átfutó bevétel</t>
  </si>
  <si>
    <t>Központosított előirányzat</t>
  </si>
  <si>
    <t>3.13</t>
  </si>
  <si>
    <t>Felhalmozási célú pe.átvét egyéb szervezetektől</t>
  </si>
  <si>
    <t>3.14</t>
  </si>
  <si>
    <t>Önkormányzatot megillető helyszíni bírság</t>
  </si>
  <si>
    <t>4.10</t>
  </si>
  <si>
    <t>16.</t>
  </si>
  <si>
    <t>890444 Start-munka program Téli közfoglalkoztatás</t>
  </si>
  <si>
    <t>16.1</t>
  </si>
  <si>
    <t>Működési célú támogatásértékű bevétel</t>
  </si>
  <si>
    <t>16.2</t>
  </si>
  <si>
    <t>Önkormányzatok elszámolásai</t>
  </si>
  <si>
    <t>Rövid távú foglalkoztatás</t>
  </si>
  <si>
    <t>Téli közfoglalkoztatás</t>
  </si>
  <si>
    <t>Hajtó és kenőanyag</t>
  </si>
  <si>
    <t>Egyéb üzemeltetés, fenntartás</t>
  </si>
  <si>
    <t>Téli közfoglalkoztatás890444</t>
  </si>
  <si>
    <t>Kisértékű tárgyi eszköz</t>
  </si>
  <si>
    <t>Rendszeres gyermekvédelmi ellátás</t>
  </si>
  <si>
    <t xml:space="preserve">Közgyógy ellátás </t>
  </si>
  <si>
    <t>Ápolási díj alanyi alapon</t>
  </si>
  <si>
    <t>Mindösszesen</t>
  </si>
  <si>
    <t>9. melléklet a 2/2013. (III.06)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</si>
</sst>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9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19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0"/>
    </font>
    <font>
      <b/>
      <sz val="12"/>
      <color indexed="20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0"/>
      <color indexed="2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62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justify"/>
    </xf>
    <xf numFmtId="0" fontId="19" fillId="0" borderId="12" xfId="0" applyFont="1" applyBorder="1" applyAlignment="1">
      <alignment horizontal="justify"/>
    </xf>
    <xf numFmtId="3" fontId="19" fillId="0" borderId="13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0" fontId="19" fillId="0" borderId="14" xfId="0" applyFont="1" applyBorder="1" applyAlignment="1">
      <alignment horizontal="justify"/>
    </xf>
    <xf numFmtId="165" fontId="2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8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18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Alignment="1">
      <alignment vertical="center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21" fillId="0" borderId="16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18" fillId="0" borderId="0" xfId="56" applyFont="1" applyAlignment="1">
      <alignment vertical="center"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vertical="center"/>
      <protection/>
    </xf>
    <xf numFmtId="3" fontId="38" fillId="0" borderId="15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8" fillId="0" borderId="0" xfId="56" applyNumberFormat="1" applyFont="1" applyBorder="1" applyAlignment="1">
      <alignment horizontal="right" wrapText="1"/>
      <protection/>
    </xf>
    <xf numFmtId="3" fontId="38" fillId="0" borderId="16" xfId="56" applyNumberFormat="1" applyFont="1" applyBorder="1" applyAlignment="1">
      <alignment horizontal="right"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3" fontId="38" fillId="0" borderId="15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3" fontId="38" fillId="0" borderId="0" xfId="56" applyNumberFormat="1" applyFont="1" applyBorder="1" applyAlignment="1">
      <alignment horizontal="right" wrapText="1"/>
      <protection/>
    </xf>
    <xf numFmtId="0" fontId="38" fillId="0" borderId="0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20" fillId="0" borderId="15" xfId="0" applyFont="1" applyBorder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8" fillId="0" borderId="15" xfId="0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3" fontId="2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0" fillId="0" borderId="0" xfId="0" applyFont="1" applyFill="1" applyBorder="1" applyAlignment="1">
      <alignment horizontal="left"/>
    </xf>
    <xf numFmtId="3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49" fontId="40" fillId="0" borderId="0" xfId="0" applyNumberFormat="1" applyFont="1" applyFill="1" applyAlignment="1">
      <alignment horizontal="left"/>
    </xf>
    <xf numFmtId="3" fontId="40" fillId="0" borderId="0" xfId="0" applyNumberFormat="1" applyFont="1" applyFill="1" applyBorder="1" applyAlignment="1">
      <alignment/>
    </xf>
    <xf numFmtId="0" fontId="40" fillId="0" borderId="15" xfId="0" applyFont="1" applyFill="1" applyBorder="1" applyAlignment="1">
      <alignment horizontal="left"/>
    </xf>
    <xf numFmtId="3" fontId="40" fillId="0" borderId="15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4" fillId="0" borderId="19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right"/>
    </xf>
    <xf numFmtId="0" fontId="4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49" fontId="30" fillId="0" borderId="0" xfId="0" applyNumberFormat="1" applyFont="1" applyFill="1" applyAlignment="1">
      <alignment horizontal="left"/>
    </xf>
    <xf numFmtId="165" fontId="30" fillId="0" borderId="0" xfId="0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165" fontId="27" fillId="0" borderId="0" xfId="0" applyNumberFormat="1" applyFont="1" applyFill="1" applyAlignment="1">
      <alignment/>
    </xf>
    <xf numFmtId="0" fontId="27" fillId="0" borderId="0" xfId="0" applyFont="1" applyFill="1" applyAlignment="1">
      <alignment wrapText="1"/>
    </xf>
    <xf numFmtId="165" fontId="23" fillId="0" borderId="0" xfId="0" applyNumberFormat="1" applyFont="1" applyFill="1" applyAlignment="1">
      <alignment horizontal="left"/>
    </xf>
    <xf numFmtId="165" fontId="42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165" fontId="23" fillId="0" borderId="0" xfId="0" applyNumberFormat="1" applyFont="1" applyFill="1" applyBorder="1" applyAlignment="1">
      <alignment horizontal="right"/>
    </xf>
    <xf numFmtId="165" fontId="46" fillId="0" borderId="0" xfId="0" applyNumberFormat="1" applyFont="1" applyFill="1" applyAlignment="1">
      <alignment/>
    </xf>
    <xf numFmtId="165" fontId="42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65" fontId="30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0" fillId="0" borderId="10" xfId="0" applyFont="1" applyFill="1" applyBorder="1" applyAlignment="1">
      <alignment horizontal="left"/>
    </xf>
    <xf numFmtId="165" fontId="30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165" fontId="47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48" fillId="0" borderId="2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3" fontId="34" fillId="0" borderId="0" xfId="0" applyNumberFormat="1" applyFont="1" applyAlignment="1">
      <alignment/>
    </xf>
    <xf numFmtId="0" fontId="44" fillId="0" borderId="22" xfId="56" applyFont="1" applyBorder="1" applyAlignment="1">
      <alignment horizontal="center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3" fontId="20" fillId="0" borderId="12" xfId="56" applyNumberFormat="1" applyFont="1" applyBorder="1" applyAlignment="1">
      <alignment horizontal="right" vertical="center" wrapText="1"/>
      <protection/>
    </xf>
    <xf numFmtId="3" fontId="20" fillId="0" borderId="12" xfId="56" applyNumberFormat="1" applyFont="1" applyBorder="1" applyAlignment="1">
      <alignment horizontal="right" wrapText="1"/>
      <protection/>
    </xf>
    <xf numFmtId="3" fontId="20" fillId="0" borderId="12" xfId="56" applyNumberFormat="1" applyFont="1" applyBorder="1" applyAlignment="1">
      <alignment wrapText="1"/>
      <protection/>
    </xf>
    <xf numFmtId="0" fontId="44" fillId="0" borderId="22" xfId="56" applyFont="1" applyBorder="1" applyAlignment="1">
      <alignment horizontal="center" vertical="center" wrapText="1"/>
      <protection/>
    </xf>
    <xf numFmtId="0" fontId="44" fillId="0" borderId="15" xfId="56" applyFont="1" applyBorder="1" applyAlignment="1">
      <alignment horizontal="center" vertical="center" wrapText="1"/>
      <protection/>
    </xf>
    <xf numFmtId="2" fontId="18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3" fontId="4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49" fontId="36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20" fillId="0" borderId="15" xfId="0" applyFont="1" applyFill="1" applyBorder="1" applyAlignment="1">
      <alignment horizontal="center" wrapText="1"/>
    </xf>
    <xf numFmtId="3" fontId="18" fillId="0" borderId="15" xfId="0" applyNumberFormat="1" applyFont="1" applyFill="1" applyBorder="1" applyAlignment="1">
      <alignment/>
    </xf>
    <xf numFmtId="0" fontId="18" fillId="0" borderId="0" xfId="56" applyFont="1" applyBorder="1">
      <alignment/>
      <protection/>
    </xf>
    <xf numFmtId="2" fontId="18" fillId="0" borderId="0" xfId="56" applyNumberFormat="1" applyFont="1" applyBorder="1">
      <alignment/>
      <protection/>
    </xf>
    <xf numFmtId="0" fontId="21" fillId="0" borderId="0" xfId="56" applyFont="1" applyBorder="1">
      <alignment/>
      <protection/>
    </xf>
    <xf numFmtId="3" fontId="20" fillId="0" borderId="0" xfId="56" applyNumberFormat="1" applyFont="1" applyBorder="1" applyAlignment="1">
      <alignment vertical="center"/>
      <protection/>
    </xf>
    <xf numFmtId="3" fontId="20" fillId="0" borderId="0" xfId="56" applyNumberFormat="1" applyFont="1" applyBorder="1" applyAlignment="1">
      <alignment horizontal="right" wrapText="1"/>
      <protection/>
    </xf>
    <xf numFmtId="2" fontId="18" fillId="0" borderId="0" xfId="56" applyNumberFormat="1" applyFont="1" applyBorder="1">
      <alignment/>
      <protection/>
    </xf>
    <xf numFmtId="2" fontId="20" fillId="0" borderId="0" xfId="56" applyNumberFormat="1" applyFont="1" applyBorder="1">
      <alignment/>
      <protection/>
    </xf>
    <xf numFmtId="0" fontId="44" fillId="0" borderId="23" xfId="0" applyFont="1" applyFill="1" applyBorder="1" applyAlignment="1">
      <alignment horizontal="center" wrapText="1"/>
    </xf>
    <xf numFmtId="0" fontId="31" fillId="0" borderId="24" xfId="0" applyFont="1" applyFill="1" applyBorder="1" applyAlignment="1">
      <alignment horizontal="center" wrapText="1"/>
    </xf>
    <xf numFmtId="0" fontId="0" fillId="0" borderId="0" xfId="57" applyAlignment="1">
      <alignment horizontal="center"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3" fontId="34" fillId="0" borderId="0" xfId="0" applyNumberFormat="1" applyFont="1" applyFill="1" applyAlignment="1">
      <alignment/>
    </xf>
    <xf numFmtId="0" fontId="0" fillId="0" borderId="0" xfId="57" applyAlignment="1">
      <alignment horizontal="center" wrapText="1"/>
      <protection/>
    </xf>
    <xf numFmtId="0" fontId="30" fillId="0" borderId="12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right" vertical="center"/>
    </xf>
    <xf numFmtId="0" fontId="39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left" wrapText="1"/>
    </xf>
    <xf numFmtId="0" fontId="30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44" fillId="0" borderId="23" xfId="0" applyFont="1" applyFill="1" applyBorder="1" applyAlignment="1">
      <alignment horizontal="center" wrapText="1"/>
    </xf>
    <xf numFmtId="0" fontId="31" fillId="0" borderId="24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 wrapText="1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2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30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0" borderId="0" xfId="56" applyFont="1" applyAlignment="1">
      <alignment horizontal="right"/>
      <protection/>
    </xf>
    <xf numFmtId="0" fontId="0" fillId="0" borderId="0" xfId="57" applyAlignme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2" sqref="A2:C2"/>
    </sheetView>
  </sheetViews>
  <sheetFormatPr defaultColWidth="9.140625" defaultRowHeight="12.75"/>
  <cols>
    <col min="1" max="1" width="2.00390625" style="1" customWidth="1"/>
    <col min="2" max="2" width="62.28125" style="1" bestFit="1" customWidth="1"/>
    <col min="3" max="3" width="15.421875" style="13" customWidth="1"/>
    <col min="4" max="4" width="9.421875" style="13" bestFit="1" customWidth="1"/>
    <col min="5" max="16384" width="9.140625" style="1" customWidth="1"/>
  </cols>
  <sheetData>
    <row r="1" spans="1:3" ht="15.75">
      <c r="A1" s="224"/>
      <c r="B1" s="224"/>
      <c r="C1" s="224"/>
    </row>
    <row r="2" spans="1:11" ht="30.75" customHeight="1">
      <c r="A2" s="224" t="s">
        <v>422</v>
      </c>
      <c r="B2" s="224"/>
      <c r="C2" s="224"/>
      <c r="D2" s="171"/>
      <c r="E2" s="55"/>
      <c r="F2" s="55"/>
      <c r="G2" s="55"/>
      <c r="H2" s="55"/>
      <c r="I2" s="55"/>
      <c r="J2" s="55"/>
      <c r="K2" s="55"/>
    </row>
    <row r="3" spans="1:4" ht="30" customHeight="1">
      <c r="A3" s="231" t="s">
        <v>394</v>
      </c>
      <c r="B3" s="231"/>
      <c r="C3" s="231"/>
      <c r="D3" s="163"/>
    </row>
    <row r="4" spans="1:4" ht="30" customHeight="1">
      <c r="A4" s="231" t="s">
        <v>493</v>
      </c>
      <c r="B4" s="231"/>
      <c r="C4" s="231"/>
      <c r="D4" s="163"/>
    </row>
    <row r="5" spans="1:4" ht="2.25" customHeight="1" thickBot="1">
      <c r="A5" s="230"/>
      <c r="B5" s="230"/>
      <c r="C5" s="230"/>
      <c r="D5" s="230"/>
    </row>
    <row r="6" spans="1:4" s="2" customFormat="1" ht="39" customHeight="1">
      <c r="A6" s="225" t="s">
        <v>0</v>
      </c>
      <c r="B6" s="225"/>
      <c r="C6" s="228" t="s">
        <v>430</v>
      </c>
      <c r="D6" s="229"/>
    </row>
    <row r="7" spans="1:4" ht="34.5" customHeight="1">
      <c r="A7" s="225"/>
      <c r="B7" s="225"/>
      <c r="C7" s="132" t="s">
        <v>431</v>
      </c>
      <c r="D7" s="132" t="s">
        <v>432</v>
      </c>
    </row>
    <row r="8" spans="1:4" ht="34.5" customHeight="1">
      <c r="A8" s="226" t="s">
        <v>125</v>
      </c>
      <c r="B8" s="227"/>
      <c r="C8" s="172">
        <f>SUM(C9:C14)</f>
        <v>233885</v>
      </c>
      <c r="D8" s="172">
        <f>SUM(D9:D14)</f>
        <v>256826</v>
      </c>
    </row>
    <row r="9" spans="1:4" ht="15.75">
      <c r="A9" s="4"/>
      <c r="B9" s="5" t="s">
        <v>1</v>
      </c>
      <c r="C9" s="48">
        <v>47470</v>
      </c>
      <c r="D9" s="48">
        <v>48285</v>
      </c>
    </row>
    <row r="10" spans="1:4" ht="15.75">
      <c r="A10" s="4"/>
      <c r="B10" s="5" t="s">
        <v>2</v>
      </c>
      <c r="C10" s="48">
        <v>42400</v>
      </c>
      <c r="D10" s="48">
        <v>51079</v>
      </c>
    </row>
    <row r="11" spans="1:4" ht="15.75">
      <c r="A11" s="4"/>
      <c r="B11" s="5" t="s">
        <v>3</v>
      </c>
      <c r="C11" s="48">
        <v>28643</v>
      </c>
      <c r="D11" s="48">
        <v>41439</v>
      </c>
    </row>
    <row r="12" spans="1:4" ht="15.75">
      <c r="A12" s="4"/>
      <c r="B12" s="6" t="s">
        <v>4</v>
      </c>
      <c r="C12" s="48">
        <v>5857</v>
      </c>
      <c r="D12" s="48">
        <v>6508</v>
      </c>
    </row>
    <row r="13" spans="1:4" ht="15.75">
      <c r="A13" s="4"/>
      <c r="B13" s="6" t="s">
        <v>485</v>
      </c>
      <c r="C13" s="48">
        <v>0</v>
      </c>
      <c r="D13" s="48">
        <v>0</v>
      </c>
    </row>
    <row r="14" spans="1:4" ht="15.75">
      <c r="A14" s="4"/>
      <c r="B14" s="6" t="s">
        <v>134</v>
      </c>
      <c r="C14" s="48">
        <v>109515</v>
      </c>
      <c r="D14" s="48">
        <v>109515</v>
      </c>
    </row>
    <row r="15" spans="1:4" ht="30" customHeight="1">
      <c r="A15" s="3" t="s">
        <v>5</v>
      </c>
      <c r="B15" s="7"/>
      <c r="C15" s="49">
        <f>SUM(C16)</f>
        <v>8907</v>
      </c>
      <c r="D15" s="49">
        <f>SUM(D16)</f>
        <v>10145</v>
      </c>
    </row>
    <row r="16" spans="1:4" ht="15.75" customHeight="1">
      <c r="A16" s="3"/>
      <c r="B16" s="5" t="s">
        <v>6</v>
      </c>
      <c r="C16" s="48">
        <v>8907</v>
      </c>
      <c r="D16" s="48">
        <v>10145</v>
      </c>
    </row>
    <row r="17" spans="1:4" ht="30" customHeight="1">
      <c r="A17" s="8" t="s">
        <v>7</v>
      </c>
      <c r="B17" s="8"/>
      <c r="C17" s="173">
        <f>SUM(C8+C15)</f>
        <v>242792</v>
      </c>
      <c r="D17" s="173">
        <f>SUM(D8+D15)</f>
        <v>266971</v>
      </c>
    </row>
    <row r="18" spans="1:4" ht="30" customHeight="1">
      <c r="A18" s="9" t="s">
        <v>8</v>
      </c>
      <c r="B18" s="10"/>
      <c r="C18" s="174">
        <f>SUM(C19:C25)</f>
        <v>194402</v>
      </c>
      <c r="D18" s="174">
        <f>SUM(D19:D25)</f>
        <v>219975</v>
      </c>
    </row>
    <row r="19" spans="1:4" ht="15.75">
      <c r="A19" s="4"/>
      <c r="B19" s="11" t="s">
        <v>9</v>
      </c>
      <c r="C19" s="48">
        <v>23725</v>
      </c>
      <c r="D19" s="48">
        <v>27315</v>
      </c>
    </row>
    <row r="20" spans="1:4" ht="15.75">
      <c r="A20" s="4"/>
      <c r="B20" s="4" t="s">
        <v>10</v>
      </c>
      <c r="C20" s="48">
        <v>5890</v>
      </c>
      <c r="D20" s="48">
        <v>6090</v>
      </c>
    </row>
    <row r="21" spans="1:4" ht="15.75">
      <c r="A21" s="4"/>
      <c r="B21" s="5" t="s">
        <v>11</v>
      </c>
      <c r="C21" s="48">
        <v>61780</v>
      </c>
      <c r="D21" s="48">
        <v>68644</v>
      </c>
    </row>
    <row r="22" spans="1:4" ht="15.75">
      <c r="A22" s="4"/>
      <c r="B22" s="11" t="s">
        <v>12</v>
      </c>
      <c r="C22" s="48">
        <v>17410</v>
      </c>
      <c r="D22" s="48">
        <v>17410</v>
      </c>
    </row>
    <row r="23" spans="1:4" ht="15.75">
      <c r="A23" s="4"/>
      <c r="B23" s="11" t="s">
        <v>13</v>
      </c>
      <c r="C23" s="48">
        <v>5145</v>
      </c>
      <c r="D23" s="48">
        <v>5094</v>
      </c>
    </row>
    <row r="24" spans="1:4" ht="15.75">
      <c r="A24" s="4"/>
      <c r="B24" s="11" t="s">
        <v>396</v>
      </c>
      <c r="C24" s="48">
        <v>1000</v>
      </c>
      <c r="D24" s="48">
        <v>1000</v>
      </c>
    </row>
    <row r="25" spans="1:4" ht="15.75">
      <c r="A25" s="4"/>
      <c r="B25" s="11" t="s">
        <v>14</v>
      </c>
      <c r="C25" s="48">
        <v>79452</v>
      </c>
      <c r="D25" s="48">
        <v>94422</v>
      </c>
    </row>
    <row r="26" spans="1:4" ht="30" customHeight="1">
      <c r="A26" s="9" t="s">
        <v>15</v>
      </c>
      <c r="B26" s="10"/>
      <c r="C26" s="49">
        <f>SUM(C27:C28)</f>
        <v>48390</v>
      </c>
      <c r="D26" s="49">
        <f>SUM(D27:D28)</f>
        <v>46996</v>
      </c>
    </row>
    <row r="27" spans="1:4" ht="15.75">
      <c r="A27" s="4"/>
      <c r="B27" s="4" t="s">
        <v>16</v>
      </c>
      <c r="C27" s="48">
        <v>35310</v>
      </c>
      <c r="D27" s="48">
        <v>35310</v>
      </c>
    </row>
    <row r="28" spans="1:4" ht="15.75">
      <c r="A28" s="4"/>
      <c r="B28" s="4" t="s">
        <v>17</v>
      </c>
      <c r="C28" s="48">
        <v>13080</v>
      </c>
      <c r="D28" s="48">
        <v>11686</v>
      </c>
    </row>
    <row r="29" spans="1:4" ht="15.75">
      <c r="A29" s="4"/>
      <c r="B29" s="4"/>
      <c r="C29" s="48"/>
      <c r="D29" s="48"/>
    </row>
    <row r="30" spans="1:4" ht="15.75">
      <c r="A30" s="4"/>
      <c r="B30" s="4" t="s">
        <v>488</v>
      </c>
      <c r="C30" s="48">
        <v>0</v>
      </c>
      <c r="D30" s="48">
        <v>0</v>
      </c>
    </row>
    <row r="31" spans="1:6" ht="30" customHeight="1">
      <c r="A31" s="8" t="s">
        <v>18</v>
      </c>
      <c r="B31" s="8"/>
      <c r="C31" s="173">
        <f>SUM(C26,C18)</f>
        <v>242792</v>
      </c>
      <c r="D31" s="173">
        <f>SUM(D26,D18)</f>
        <v>266971</v>
      </c>
      <c r="E31" s="186"/>
      <c r="F31" s="185"/>
    </row>
    <row r="32" spans="5:6" ht="30" customHeight="1">
      <c r="E32" s="168"/>
      <c r="F32" s="14"/>
    </row>
    <row r="33" spans="5:6" ht="15.75">
      <c r="E33" s="168"/>
      <c r="F33" s="14"/>
    </row>
    <row r="34" spans="5:6" ht="15.75">
      <c r="E34" s="168"/>
      <c r="F34" s="14"/>
    </row>
    <row r="35" spans="5:6" ht="15.75">
      <c r="E35" s="168"/>
      <c r="F35" s="14"/>
    </row>
    <row r="36" spans="5:6" ht="15.75">
      <c r="E36" s="168"/>
      <c r="F36" s="14"/>
    </row>
    <row r="37" spans="5:6" ht="15.75">
      <c r="E37" s="168"/>
      <c r="F37" s="14"/>
    </row>
    <row r="38" spans="5:6" ht="15.75">
      <c r="E38" s="168"/>
      <c r="F38" s="14"/>
    </row>
    <row r="39" spans="5:6" ht="15.75">
      <c r="E39" s="168"/>
      <c r="F39" s="14"/>
    </row>
    <row r="40" spans="5:6" ht="15.75">
      <c r="E40" s="168"/>
      <c r="F40" s="14"/>
    </row>
    <row r="41" spans="5:6" ht="15.75">
      <c r="E41" s="168"/>
      <c r="F41" s="14"/>
    </row>
    <row r="42" spans="5:6" ht="15.75">
      <c r="E42" s="168"/>
      <c r="F42" s="14"/>
    </row>
    <row r="43" spans="5:6" ht="15.75">
      <c r="E43" s="168"/>
      <c r="F43" s="14"/>
    </row>
    <row r="44" spans="5:6" ht="15.75">
      <c r="E44" s="168"/>
      <c r="F44" s="14"/>
    </row>
    <row r="45" spans="5:6" ht="15.75">
      <c r="E45" s="168"/>
      <c r="F45" s="14"/>
    </row>
    <row r="46" spans="5:6" ht="15.75">
      <c r="E46" s="168"/>
      <c r="F46" s="14"/>
    </row>
    <row r="47" spans="5:6" ht="15.75">
      <c r="E47" s="168"/>
      <c r="F47" s="14"/>
    </row>
    <row r="48" spans="5:6" ht="15.75">
      <c r="E48" s="168"/>
      <c r="F48" s="14"/>
    </row>
    <row r="49" spans="5:6" ht="15.75">
      <c r="E49" s="168"/>
      <c r="F49" s="14"/>
    </row>
    <row r="50" spans="5:6" ht="15.75">
      <c r="E50" s="168"/>
      <c r="F50" s="14"/>
    </row>
    <row r="51" spans="5:6" ht="15.75">
      <c r="E51" s="168"/>
      <c r="F51" s="14"/>
    </row>
    <row r="52" spans="5:6" ht="15.75">
      <c r="E52" s="168"/>
      <c r="F52" s="14"/>
    </row>
    <row r="53" spans="5:6" ht="15.75">
      <c r="E53" s="168"/>
      <c r="F53" s="14"/>
    </row>
    <row r="54" spans="5:6" ht="15.75">
      <c r="E54" s="168"/>
      <c r="F54" s="14"/>
    </row>
    <row r="55" spans="5:6" ht="15.75">
      <c r="E55" s="168"/>
      <c r="F55" s="14"/>
    </row>
    <row r="56" spans="5:6" ht="15.75">
      <c r="E56" s="168"/>
      <c r="F56" s="14"/>
    </row>
    <row r="57" spans="5:6" ht="15.75">
      <c r="E57" s="168"/>
      <c r="F57" s="14"/>
    </row>
    <row r="58" spans="5:6" ht="15.75">
      <c r="E58" s="168"/>
      <c r="F58" s="14"/>
    </row>
    <row r="59" spans="5:6" ht="15.75">
      <c r="E59" s="168"/>
      <c r="F59" s="14"/>
    </row>
    <row r="60" spans="5:6" ht="15.75">
      <c r="E60" s="168"/>
      <c r="F60" s="14"/>
    </row>
    <row r="61" spans="5:6" ht="15.75">
      <c r="E61" s="168"/>
      <c r="F61" s="14"/>
    </row>
    <row r="62" spans="5:6" ht="15.75">
      <c r="E62" s="168"/>
      <c r="F62" s="14"/>
    </row>
  </sheetData>
  <sheetProtection selectLockedCells="1" selectUnlockedCells="1"/>
  <mergeCells count="8">
    <mergeCell ref="A1:C1"/>
    <mergeCell ref="A6:B7"/>
    <mergeCell ref="A8:B8"/>
    <mergeCell ref="C6:D6"/>
    <mergeCell ref="A2:C2"/>
    <mergeCell ref="A5:D5"/>
    <mergeCell ref="A3:C3"/>
    <mergeCell ref="A4:C4"/>
  </mergeCells>
  <printOptions headings="1" horizontalCentered="1"/>
  <pageMargins left="0.15763888888888888" right="0.15763888888888888" top="0.2361111111111111" bottom="0.7875" header="0.5118055555555555" footer="0.5118055555555555"/>
  <pageSetup cellComments="atEnd" horizontalDpi="300" verticalDpi="3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zoomScaleSheetLayoutView="100" workbookViewId="0" topLeftCell="A1">
      <selection activeCell="A2" sqref="A2:F2"/>
    </sheetView>
  </sheetViews>
  <sheetFormatPr defaultColWidth="9.140625" defaultRowHeight="12.75"/>
  <cols>
    <col min="1" max="1" width="2.00390625" style="1" customWidth="1"/>
    <col min="2" max="2" width="4.28125" style="12" customWidth="1"/>
    <col min="3" max="4" width="7.140625" style="12" customWidth="1"/>
    <col min="5" max="5" width="40.421875" style="12" customWidth="1"/>
    <col min="6" max="6" width="16.140625" style="13" customWidth="1"/>
    <col min="7" max="7" width="11.7109375" style="13" customWidth="1"/>
    <col min="8" max="8" width="9.140625" style="1" customWidth="1"/>
    <col min="9" max="9" width="9.8515625" style="1" bestFit="1" customWidth="1"/>
    <col min="10" max="16384" width="9.140625" style="1" customWidth="1"/>
  </cols>
  <sheetData>
    <row r="1" spans="1:6" ht="15.75">
      <c r="A1" s="236"/>
      <c r="B1" s="236"/>
      <c r="C1" s="236"/>
      <c r="D1" s="236"/>
      <c r="E1" s="236"/>
      <c r="F1" s="236"/>
    </row>
    <row r="2" spans="1:6" ht="28.5" customHeight="1">
      <c r="A2" s="236" t="s">
        <v>423</v>
      </c>
      <c r="B2" s="236"/>
      <c r="C2" s="236"/>
      <c r="D2" s="236"/>
      <c r="E2" s="236"/>
      <c r="F2" s="236"/>
    </row>
    <row r="3" spans="1:9" ht="18" customHeight="1">
      <c r="A3" s="249" t="s">
        <v>394</v>
      </c>
      <c r="B3" s="249"/>
      <c r="C3" s="249"/>
      <c r="D3" s="249"/>
      <c r="E3" s="249"/>
      <c r="F3" s="249"/>
      <c r="G3" s="163"/>
      <c r="H3" s="168"/>
      <c r="I3" s="14"/>
    </row>
    <row r="4" spans="1:9" ht="15.75">
      <c r="A4" s="249" t="s">
        <v>274</v>
      </c>
      <c r="B4" s="249"/>
      <c r="C4" s="249"/>
      <c r="D4" s="249"/>
      <c r="E4" s="249"/>
      <c r="F4" s="249"/>
      <c r="G4" s="163"/>
      <c r="H4" s="168"/>
      <c r="I4" s="14"/>
    </row>
    <row r="5" spans="1:9" ht="15.75">
      <c r="A5" s="249" t="s">
        <v>124</v>
      </c>
      <c r="B5" s="249"/>
      <c r="C5" s="249"/>
      <c r="D5" s="249"/>
      <c r="E5" s="249"/>
      <c r="F5" s="249"/>
      <c r="G5" s="163"/>
      <c r="H5" s="168"/>
      <c r="I5" s="14"/>
    </row>
    <row r="6" spans="1:9" ht="16.5" thickBot="1">
      <c r="A6" s="164"/>
      <c r="B6" s="164"/>
      <c r="C6" s="164"/>
      <c r="D6" s="164"/>
      <c r="E6" s="164"/>
      <c r="F6" s="164"/>
      <c r="G6" s="163"/>
      <c r="H6" s="168"/>
      <c r="I6" s="14"/>
    </row>
    <row r="7" spans="1:9" ht="39.75" customHeight="1">
      <c r="A7" s="243" t="s">
        <v>126</v>
      </c>
      <c r="B7" s="244"/>
      <c r="C7" s="244"/>
      <c r="D7" s="244"/>
      <c r="E7" s="245"/>
      <c r="F7" s="228" t="s">
        <v>430</v>
      </c>
      <c r="G7" s="229"/>
      <c r="H7" s="232"/>
      <c r="I7" s="234"/>
    </row>
    <row r="8" spans="1:9" s="14" customFormat="1" ht="36.75" customHeight="1">
      <c r="A8" s="246"/>
      <c r="B8" s="247"/>
      <c r="C8" s="247"/>
      <c r="D8" s="247"/>
      <c r="E8" s="248"/>
      <c r="F8" s="132" t="s">
        <v>431</v>
      </c>
      <c r="G8" s="132" t="s">
        <v>432</v>
      </c>
      <c r="H8" s="233"/>
      <c r="I8" s="235"/>
    </row>
    <row r="9" spans="1:9" ht="15.75">
      <c r="A9" s="238" t="s">
        <v>19</v>
      </c>
      <c r="B9" s="238"/>
      <c r="C9" s="238"/>
      <c r="D9" s="238"/>
      <c r="E9" s="211"/>
      <c r="H9" s="168"/>
      <c r="I9" s="14"/>
    </row>
    <row r="10" spans="1:9" s="13" customFormat="1" ht="24.75" customHeight="1">
      <c r="A10" s="15"/>
      <c r="B10" s="16" t="s">
        <v>1</v>
      </c>
      <c r="C10" s="16"/>
      <c r="D10" s="17"/>
      <c r="E10" s="17"/>
      <c r="F10" s="18">
        <f>SUM(F11,F14:F18,F20,F19,F22)</f>
        <v>156985</v>
      </c>
      <c r="G10" s="18">
        <f>SUM(G11,G14:G18,G20,G19,G22)</f>
        <v>157800</v>
      </c>
      <c r="H10" s="18"/>
      <c r="I10" s="187"/>
    </row>
    <row r="11" spans="1:9" s="13" customFormat="1" ht="15.75">
      <c r="A11" s="15"/>
      <c r="B11" s="20"/>
      <c r="C11" s="21" t="s">
        <v>20</v>
      </c>
      <c r="D11" s="22"/>
      <c r="E11" s="22"/>
      <c r="F11" s="23">
        <f>SUM(F12:F13)</f>
        <v>23130</v>
      </c>
      <c r="G11" s="23">
        <f>SUM(G12:G13)</f>
        <v>23205</v>
      </c>
      <c r="H11" s="23"/>
      <c r="I11" s="187"/>
    </row>
    <row r="12" spans="1:9" s="13" customFormat="1" ht="15.75">
      <c r="A12" s="15"/>
      <c r="B12" s="20"/>
      <c r="C12" s="20"/>
      <c r="D12" s="21" t="s">
        <v>20</v>
      </c>
      <c r="E12" s="17"/>
      <c r="F12" s="19">
        <v>18000</v>
      </c>
      <c r="G12" s="19">
        <v>18000</v>
      </c>
      <c r="H12" s="188"/>
      <c r="I12" s="187"/>
    </row>
    <row r="13" spans="1:9" s="13" customFormat="1" ht="15.75">
      <c r="A13" s="15"/>
      <c r="B13" s="20"/>
      <c r="C13" s="20"/>
      <c r="D13" s="21" t="s">
        <v>21</v>
      </c>
      <c r="E13" s="17"/>
      <c r="F13" s="19">
        <v>5130</v>
      </c>
      <c r="G13" s="19">
        <v>5205</v>
      </c>
      <c r="H13" s="188"/>
      <c r="I13" s="187"/>
    </row>
    <row r="14" spans="1:9" s="13" customFormat="1" ht="15.75">
      <c r="A14" s="15"/>
      <c r="B14" s="15"/>
      <c r="C14" s="21" t="s">
        <v>22</v>
      </c>
      <c r="D14" s="17"/>
      <c r="E14" s="17"/>
      <c r="F14" s="19">
        <v>2000</v>
      </c>
      <c r="G14" s="19">
        <v>2270</v>
      </c>
      <c r="H14" s="188"/>
      <c r="I14" s="187"/>
    </row>
    <row r="15" spans="1:9" s="13" customFormat="1" ht="15.75">
      <c r="A15" s="15"/>
      <c r="B15" s="15"/>
      <c r="C15" s="21" t="s">
        <v>377</v>
      </c>
      <c r="D15" s="17"/>
      <c r="E15" s="17"/>
      <c r="F15" s="19">
        <v>1000</v>
      </c>
      <c r="G15" s="19">
        <v>1175</v>
      </c>
      <c r="H15" s="188"/>
      <c r="I15" s="187"/>
    </row>
    <row r="16" spans="1:9" s="13" customFormat="1" ht="15.75">
      <c r="A16" s="15"/>
      <c r="B16" s="15"/>
      <c r="C16" s="21" t="s">
        <v>21</v>
      </c>
      <c r="D16" s="17"/>
      <c r="E16" s="17"/>
      <c r="F16" s="19">
        <v>540</v>
      </c>
      <c r="G16" s="19">
        <v>540</v>
      </c>
      <c r="H16" s="188"/>
      <c r="I16" s="187"/>
    </row>
    <row r="17" spans="1:9" s="13" customFormat="1" ht="15.75">
      <c r="A17" s="15"/>
      <c r="B17" s="15"/>
      <c r="C17" s="21" t="s">
        <v>23</v>
      </c>
      <c r="D17" s="17"/>
      <c r="E17" s="17"/>
      <c r="F17" s="19">
        <v>3000</v>
      </c>
      <c r="G17" s="19">
        <v>3000</v>
      </c>
      <c r="H17" s="188"/>
      <c r="I17" s="187"/>
    </row>
    <row r="18" spans="1:9" s="13" customFormat="1" ht="15.75">
      <c r="A18" s="15"/>
      <c r="B18" s="15"/>
      <c r="C18" s="21" t="s">
        <v>24</v>
      </c>
      <c r="D18" s="17"/>
      <c r="E18" s="17"/>
      <c r="F18" s="19">
        <v>8500</v>
      </c>
      <c r="G18" s="19">
        <v>9005</v>
      </c>
      <c r="H18" s="188"/>
      <c r="I18" s="187"/>
    </row>
    <row r="19" spans="1:9" s="13" customFormat="1" ht="15.75" customHeight="1">
      <c r="A19" s="15"/>
      <c r="B19" s="20"/>
      <c r="C19" s="241" t="s">
        <v>387</v>
      </c>
      <c r="D19" s="241"/>
      <c r="E19" s="241"/>
      <c r="F19" s="19">
        <v>300</v>
      </c>
      <c r="G19" s="19">
        <v>90</v>
      </c>
      <c r="H19" s="188"/>
      <c r="I19" s="187"/>
    </row>
    <row r="20" spans="1:9" s="13" customFormat="1" ht="15.75" customHeight="1">
      <c r="A20" s="15"/>
      <c r="B20" s="20"/>
      <c r="C20" s="241" t="s">
        <v>275</v>
      </c>
      <c r="D20" s="241"/>
      <c r="E20" s="241"/>
      <c r="F20" s="19">
        <v>9000</v>
      </c>
      <c r="G20" s="19">
        <v>9000</v>
      </c>
      <c r="H20" s="188"/>
      <c r="I20" s="187"/>
    </row>
    <row r="21" spans="1:9" s="13" customFormat="1" ht="16.5" customHeight="1">
      <c r="A21" s="15"/>
      <c r="B21" s="20"/>
      <c r="C21" s="241" t="s">
        <v>485</v>
      </c>
      <c r="D21" s="241"/>
      <c r="E21" s="241"/>
      <c r="F21" s="19">
        <v>0</v>
      </c>
      <c r="G21" s="19">
        <v>0</v>
      </c>
      <c r="H21" s="188"/>
      <c r="I21" s="187"/>
    </row>
    <row r="22" spans="1:9" s="13" customFormat="1" ht="15.75" customHeight="1">
      <c r="A22" s="15"/>
      <c r="B22" s="20"/>
      <c r="C22" s="241" t="s">
        <v>134</v>
      </c>
      <c r="D22" s="241"/>
      <c r="E22" s="241"/>
      <c r="F22" s="19">
        <v>109515</v>
      </c>
      <c r="G22" s="19">
        <v>109515</v>
      </c>
      <c r="H22" s="188"/>
      <c r="I22" s="187"/>
    </row>
    <row r="23" spans="1:9" s="13" customFormat="1" ht="24.75" customHeight="1">
      <c r="A23" s="15"/>
      <c r="B23" s="16" t="s">
        <v>25</v>
      </c>
      <c r="C23" s="16"/>
      <c r="D23" s="17"/>
      <c r="E23" s="17"/>
      <c r="F23" s="18">
        <f>SUM(F24+F31+F36+F37)</f>
        <v>42400</v>
      </c>
      <c r="G23" s="18">
        <f>SUM(G24+G31+G36+G37)</f>
        <v>51079</v>
      </c>
      <c r="H23" s="18"/>
      <c r="I23" s="187"/>
    </row>
    <row r="24" spans="1:9" s="13" customFormat="1" ht="15.75">
      <c r="A24" s="15"/>
      <c r="B24" s="21"/>
      <c r="C24" s="239" t="s">
        <v>26</v>
      </c>
      <c r="D24" s="239"/>
      <c r="E24" s="21"/>
      <c r="F24" s="23">
        <f>SUM(F25:F30)</f>
        <v>39800</v>
      </c>
      <c r="G24" s="23">
        <f>SUM(G25:G30)</f>
        <v>48373</v>
      </c>
      <c r="H24" s="23"/>
      <c r="I24" s="187"/>
    </row>
    <row r="25" spans="1:9" s="13" customFormat="1" ht="15" customHeight="1">
      <c r="A25" s="15"/>
      <c r="B25" s="21"/>
      <c r="C25" s="24" t="s">
        <v>27</v>
      </c>
      <c r="D25" s="25" t="s">
        <v>28</v>
      </c>
      <c r="E25" s="25"/>
      <c r="F25" s="19">
        <v>30000</v>
      </c>
      <c r="G25" s="19">
        <v>35229</v>
      </c>
      <c r="H25" s="188"/>
      <c r="I25" s="187"/>
    </row>
    <row r="26" spans="1:9" s="13" customFormat="1" ht="15" customHeight="1">
      <c r="A26" s="15"/>
      <c r="B26" s="21"/>
      <c r="C26" s="24"/>
      <c r="D26" s="24" t="s">
        <v>29</v>
      </c>
      <c r="E26" s="24"/>
      <c r="F26" s="19">
        <v>7000</v>
      </c>
      <c r="G26" s="19">
        <v>7599</v>
      </c>
      <c r="H26" s="188"/>
      <c r="I26" s="187"/>
    </row>
    <row r="27" spans="1:9" s="13" customFormat="1" ht="15" customHeight="1">
      <c r="A27" s="15"/>
      <c r="B27" s="21"/>
      <c r="C27" s="24"/>
      <c r="D27" s="24" t="s">
        <v>157</v>
      </c>
      <c r="E27" s="24"/>
      <c r="F27" s="19">
        <v>800</v>
      </c>
      <c r="G27" s="19">
        <v>874</v>
      </c>
      <c r="H27" s="188"/>
      <c r="I27" s="187"/>
    </row>
    <row r="28" spans="1:9" s="13" customFormat="1" ht="15" customHeight="1">
      <c r="A28" s="15"/>
      <c r="B28" s="21"/>
      <c r="C28" s="24"/>
      <c r="D28" s="24" t="s">
        <v>160</v>
      </c>
      <c r="E28" s="24"/>
      <c r="F28" s="19">
        <v>1500</v>
      </c>
      <c r="G28" s="19">
        <v>2449</v>
      </c>
      <c r="H28" s="188"/>
      <c r="I28" s="187"/>
    </row>
    <row r="29" spans="1:9" s="13" customFormat="1" ht="15" customHeight="1">
      <c r="A29" s="15"/>
      <c r="B29" s="21"/>
      <c r="C29" s="24"/>
      <c r="D29" s="24" t="s">
        <v>440</v>
      </c>
      <c r="E29" s="24"/>
      <c r="F29" s="19">
        <v>0</v>
      </c>
      <c r="G29" s="19">
        <v>236</v>
      </c>
      <c r="H29" s="188"/>
      <c r="I29" s="187"/>
    </row>
    <row r="30" spans="1:9" s="13" customFormat="1" ht="15" customHeight="1">
      <c r="A30" s="15"/>
      <c r="B30" s="21"/>
      <c r="C30" s="24"/>
      <c r="D30" s="24" t="s">
        <v>362</v>
      </c>
      <c r="E30" s="24"/>
      <c r="F30" s="19">
        <v>500</v>
      </c>
      <c r="G30" s="19">
        <v>1986</v>
      </c>
      <c r="H30" s="188"/>
      <c r="I30" s="187"/>
    </row>
    <row r="31" spans="1:9" s="13" customFormat="1" ht="15.75">
      <c r="A31" s="15"/>
      <c r="B31" s="21"/>
      <c r="C31" s="21" t="s">
        <v>30</v>
      </c>
      <c r="D31" s="21"/>
      <c r="E31" s="21"/>
      <c r="F31" s="23">
        <f>SUM(F32:F33)</f>
        <v>2400</v>
      </c>
      <c r="G31" s="23">
        <f>SUM(G32:G33)</f>
        <v>2452</v>
      </c>
      <c r="H31" s="23"/>
      <c r="I31" s="187"/>
    </row>
    <row r="32" spans="1:9" s="13" customFormat="1" ht="15" customHeight="1">
      <c r="A32" s="15"/>
      <c r="B32" s="20"/>
      <c r="C32" s="24" t="s">
        <v>27</v>
      </c>
      <c r="D32" s="24" t="s">
        <v>31</v>
      </c>
      <c r="E32" s="24"/>
      <c r="F32" s="19">
        <v>2400</v>
      </c>
      <c r="G32" s="19">
        <v>2452</v>
      </c>
      <c r="H32" s="188"/>
      <c r="I32" s="187"/>
    </row>
    <row r="33" spans="1:9" s="13" customFormat="1" ht="15" customHeight="1">
      <c r="A33" s="15"/>
      <c r="B33" s="20"/>
      <c r="C33" s="21"/>
      <c r="D33" s="24" t="s">
        <v>32</v>
      </c>
      <c r="E33" s="24"/>
      <c r="F33" s="165">
        <v>0</v>
      </c>
      <c r="G33" s="165">
        <v>0</v>
      </c>
      <c r="H33" s="165"/>
      <c r="I33" s="187"/>
    </row>
    <row r="34" spans="1:9" s="13" customFormat="1" ht="15" customHeight="1">
      <c r="A34" s="15"/>
      <c r="B34" s="20"/>
      <c r="C34" s="26"/>
      <c r="D34" s="27"/>
      <c r="E34" s="26" t="s">
        <v>33</v>
      </c>
      <c r="F34" s="19">
        <v>0</v>
      </c>
      <c r="G34" s="19">
        <v>0</v>
      </c>
      <c r="H34" s="188"/>
      <c r="I34" s="187"/>
    </row>
    <row r="35" spans="1:9" s="13" customFormat="1" ht="15.75">
      <c r="A35" s="15"/>
      <c r="B35" s="20"/>
      <c r="C35" s="26"/>
      <c r="D35" s="27"/>
      <c r="E35" s="26" t="s">
        <v>34</v>
      </c>
      <c r="F35" s="19">
        <v>0</v>
      </c>
      <c r="G35" s="19">
        <v>0</v>
      </c>
      <c r="H35" s="188"/>
      <c r="I35" s="187"/>
    </row>
    <row r="36" spans="1:9" s="13" customFormat="1" ht="15.75">
      <c r="A36" s="15"/>
      <c r="B36" s="20"/>
      <c r="C36" s="53" t="s">
        <v>117</v>
      </c>
      <c r="D36" s="53"/>
      <c r="E36" s="21"/>
      <c r="F36" s="19">
        <v>200</v>
      </c>
      <c r="G36" s="19">
        <v>226</v>
      </c>
      <c r="H36" s="188"/>
      <c r="I36" s="187"/>
    </row>
    <row r="37" spans="1:9" s="13" customFormat="1" ht="15.75">
      <c r="A37" s="15"/>
      <c r="B37" s="20"/>
      <c r="C37" s="242" t="s">
        <v>277</v>
      </c>
      <c r="D37" s="242"/>
      <c r="E37" s="242"/>
      <c r="F37" s="19">
        <v>0</v>
      </c>
      <c r="G37" s="19">
        <v>28</v>
      </c>
      <c r="H37" s="188"/>
      <c r="I37" s="187"/>
    </row>
    <row r="38" spans="1:11" s="13" customFormat="1" ht="24.75" customHeight="1">
      <c r="A38" s="15"/>
      <c r="B38" s="16" t="s">
        <v>3</v>
      </c>
      <c r="C38" s="16"/>
      <c r="D38" s="16"/>
      <c r="E38" s="16"/>
      <c r="F38" s="18">
        <f>SUM(F39+F40+F46+F47+F50+F51)</f>
        <v>28643</v>
      </c>
      <c r="G38" s="18">
        <f>SUM(G39+G40+G46+G47+G50+G51+G52+G53+G54+G55+G56)</f>
        <v>41439</v>
      </c>
      <c r="H38" s="18"/>
      <c r="I38" s="187"/>
      <c r="K38" s="161"/>
    </row>
    <row r="39" spans="1:9" s="13" customFormat="1" ht="15.75">
      <c r="A39" s="15"/>
      <c r="B39" s="21"/>
      <c r="C39" s="28" t="s">
        <v>257</v>
      </c>
      <c r="D39" s="28"/>
      <c r="E39" s="21"/>
      <c r="F39" s="23">
        <v>7826</v>
      </c>
      <c r="G39" s="23">
        <v>8770</v>
      </c>
      <c r="H39" s="23"/>
      <c r="I39" s="187"/>
    </row>
    <row r="40" spans="1:10" s="13" customFormat="1" ht="15.75">
      <c r="A40" s="15"/>
      <c r="B40" s="21"/>
      <c r="C40" s="28" t="s">
        <v>278</v>
      </c>
      <c r="D40" s="28"/>
      <c r="E40" s="21"/>
      <c r="F40" s="23">
        <f>SUM(F41:F45)</f>
        <v>11222</v>
      </c>
      <c r="G40" s="23">
        <f>SUM(G41:G45)</f>
        <v>11222</v>
      </c>
      <c r="H40" s="23"/>
      <c r="I40" s="187"/>
      <c r="J40" s="161"/>
    </row>
    <row r="41" spans="1:9" s="31" customFormat="1" ht="15.75">
      <c r="A41" s="29"/>
      <c r="B41" s="24"/>
      <c r="C41" s="30"/>
      <c r="D41" s="30" t="s">
        <v>262</v>
      </c>
      <c r="E41" s="24"/>
      <c r="F41" s="25">
        <v>3686</v>
      </c>
      <c r="G41" s="25">
        <v>3686</v>
      </c>
      <c r="H41" s="189"/>
      <c r="I41" s="187"/>
    </row>
    <row r="42" spans="1:9" s="31" customFormat="1" ht="15.75">
      <c r="A42" s="29"/>
      <c r="B42" s="24"/>
      <c r="C42" s="30"/>
      <c r="D42" s="30" t="s">
        <v>279</v>
      </c>
      <c r="E42" s="24"/>
      <c r="F42" s="25">
        <v>6620</v>
      </c>
      <c r="G42" s="25">
        <v>6620</v>
      </c>
      <c r="H42" s="189"/>
      <c r="I42" s="187"/>
    </row>
    <row r="43" spans="1:9" s="31" customFormat="1" ht="15.75">
      <c r="A43" s="29"/>
      <c r="B43" s="24"/>
      <c r="C43" s="30"/>
      <c r="D43" s="30" t="s">
        <v>390</v>
      </c>
      <c r="E43" s="24"/>
      <c r="F43" s="25">
        <v>100</v>
      </c>
      <c r="G43" s="25">
        <v>100</v>
      </c>
      <c r="H43" s="189"/>
      <c r="I43" s="187"/>
    </row>
    <row r="44" spans="1:9" s="31" customFormat="1" ht="15.75">
      <c r="A44" s="29"/>
      <c r="B44" s="24"/>
      <c r="C44" s="30"/>
      <c r="D44" s="30" t="s">
        <v>266</v>
      </c>
      <c r="E44" s="24"/>
      <c r="F44" s="25">
        <v>3291</v>
      </c>
      <c r="G44" s="25">
        <v>3291</v>
      </c>
      <c r="H44" s="189"/>
      <c r="I44" s="187"/>
    </row>
    <row r="45" spans="1:9" s="31" customFormat="1" ht="15.75">
      <c r="A45" s="29"/>
      <c r="B45" s="24"/>
      <c r="C45" s="30"/>
      <c r="D45" s="30" t="s">
        <v>268</v>
      </c>
      <c r="E45" s="24"/>
      <c r="F45" s="25">
        <v>-2475</v>
      </c>
      <c r="G45" s="25">
        <v>-2475</v>
      </c>
      <c r="H45" s="189"/>
      <c r="I45" s="187"/>
    </row>
    <row r="46" spans="1:9" s="13" customFormat="1" ht="15.75">
      <c r="A46" s="15"/>
      <c r="B46" s="21"/>
      <c r="C46" s="21" t="s">
        <v>269</v>
      </c>
      <c r="D46" s="21"/>
      <c r="E46" s="21"/>
      <c r="F46" s="19">
        <v>3000</v>
      </c>
      <c r="G46" s="19">
        <v>3000</v>
      </c>
      <c r="H46" s="188"/>
      <c r="I46" s="187"/>
    </row>
    <row r="47" spans="1:9" s="13" customFormat="1" ht="15.75">
      <c r="A47" s="15"/>
      <c r="B47" s="21"/>
      <c r="C47" s="21" t="s">
        <v>271</v>
      </c>
      <c r="D47" s="21"/>
      <c r="E47" s="21"/>
      <c r="F47" s="19">
        <f>SUM(F48:F49)</f>
        <v>2937</v>
      </c>
      <c r="G47" s="19">
        <f>SUM(G48:G49)</f>
        <v>2937</v>
      </c>
      <c r="H47" s="188"/>
      <c r="I47" s="187"/>
    </row>
    <row r="48" spans="1:9" s="13" customFormat="1" ht="15.75">
      <c r="A48" s="15"/>
      <c r="B48" s="21"/>
      <c r="D48" s="21" t="s">
        <v>280</v>
      </c>
      <c r="E48" s="21"/>
      <c r="F48" s="19">
        <v>940</v>
      </c>
      <c r="G48" s="19">
        <v>940</v>
      </c>
      <c r="H48" s="188"/>
      <c r="I48" s="187"/>
    </row>
    <row r="49" spans="1:9" s="13" customFormat="1" ht="15.75">
      <c r="A49" s="15"/>
      <c r="B49" s="21"/>
      <c r="C49" s="21"/>
      <c r="D49" s="21" t="s">
        <v>35</v>
      </c>
      <c r="E49" s="21"/>
      <c r="F49" s="19">
        <v>1997</v>
      </c>
      <c r="G49" s="19">
        <v>1997</v>
      </c>
      <c r="H49" s="188"/>
      <c r="I49" s="187"/>
    </row>
    <row r="50" spans="1:9" s="13" customFormat="1" ht="15.75">
      <c r="A50" s="15"/>
      <c r="B50" s="21"/>
      <c r="C50" s="21" t="s">
        <v>391</v>
      </c>
      <c r="D50" s="21"/>
      <c r="E50" s="21"/>
      <c r="F50" s="19">
        <v>651</v>
      </c>
      <c r="G50" s="19">
        <v>651</v>
      </c>
      <c r="H50" s="188"/>
      <c r="I50" s="187"/>
    </row>
    <row r="51" spans="1:9" s="13" customFormat="1" ht="15.75">
      <c r="A51" s="15"/>
      <c r="B51" s="21"/>
      <c r="C51" s="21" t="s">
        <v>500</v>
      </c>
      <c r="D51" s="21"/>
      <c r="E51" s="21"/>
      <c r="F51" s="19">
        <v>3007</v>
      </c>
      <c r="G51" s="19">
        <v>11923</v>
      </c>
      <c r="H51" s="188"/>
      <c r="I51" s="187"/>
    </row>
    <row r="52" spans="1:9" s="13" customFormat="1" ht="15.75">
      <c r="A52" s="15"/>
      <c r="B52" s="21"/>
      <c r="C52" s="21" t="s">
        <v>449</v>
      </c>
      <c r="D52" s="21"/>
      <c r="E52" s="21"/>
      <c r="F52" s="19">
        <v>0</v>
      </c>
      <c r="G52" s="19">
        <v>970</v>
      </c>
      <c r="H52" s="188"/>
      <c r="I52" s="187"/>
    </row>
    <row r="53" spans="1:9" s="13" customFormat="1" ht="15.75">
      <c r="A53" s="15"/>
      <c r="B53" s="21"/>
      <c r="C53" s="21" t="s">
        <v>446</v>
      </c>
      <c r="D53" s="21"/>
      <c r="E53" s="21"/>
      <c r="F53" s="19">
        <v>0</v>
      </c>
      <c r="G53" s="19">
        <v>906</v>
      </c>
      <c r="H53" s="188"/>
      <c r="I53" s="187"/>
    </row>
    <row r="54" spans="1:9" s="13" customFormat="1" ht="15.75">
      <c r="A54" s="15"/>
      <c r="B54" s="21"/>
      <c r="C54" s="21" t="s">
        <v>447</v>
      </c>
      <c r="D54" s="21"/>
      <c r="E54" s="21"/>
      <c r="F54" s="19">
        <v>0</v>
      </c>
      <c r="G54" s="19">
        <v>1060</v>
      </c>
      <c r="H54" s="188"/>
      <c r="I54" s="187"/>
    </row>
    <row r="55" spans="1:9" s="13" customFormat="1" ht="15.75">
      <c r="A55" s="15"/>
      <c r="B55" s="21"/>
      <c r="C55" s="21" t="s">
        <v>443</v>
      </c>
      <c r="D55" s="21"/>
      <c r="E55" s="21"/>
      <c r="F55" s="19">
        <v>0</v>
      </c>
      <c r="G55" s="13">
        <v>0</v>
      </c>
      <c r="H55" s="168"/>
      <c r="I55" s="187"/>
    </row>
    <row r="56" spans="1:9" s="13" customFormat="1" ht="15.75">
      <c r="A56" s="15"/>
      <c r="B56" s="21"/>
      <c r="C56" s="21" t="s">
        <v>484</v>
      </c>
      <c r="D56" s="21"/>
      <c r="E56" s="21"/>
      <c r="F56" s="19">
        <v>0</v>
      </c>
      <c r="G56" s="13">
        <v>0</v>
      </c>
      <c r="H56" s="168"/>
      <c r="I56" s="187"/>
    </row>
    <row r="57" spans="1:9" s="13" customFormat="1" ht="15.75">
      <c r="A57" s="15"/>
      <c r="B57" s="21"/>
      <c r="C57" s="21"/>
      <c r="D57" s="21"/>
      <c r="E57" s="21"/>
      <c r="F57" s="19"/>
      <c r="H57" s="168"/>
      <c r="I57" s="187"/>
    </row>
    <row r="58" spans="1:9" s="13" customFormat="1" ht="15.75">
      <c r="A58" s="15"/>
      <c r="B58" s="21"/>
      <c r="C58" s="21"/>
      <c r="D58" s="21"/>
      <c r="E58" s="21"/>
      <c r="F58" s="19"/>
      <c r="H58" s="168"/>
      <c r="I58" s="187"/>
    </row>
    <row r="59" spans="1:9" s="13" customFormat="1" ht="15.75">
      <c r="A59" s="15"/>
      <c r="B59" s="21"/>
      <c r="C59" s="21"/>
      <c r="D59" s="21"/>
      <c r="E59" s="21"/>
      <c r="F59" s="19"/>
      <c r="H59" s="168"/>
      <c r="I59" s="187"/>
    </row>
    <row r="60" spans="1:9" s="13" customFormat="1" ht="25.5" customHeight="1">
      <c r="A60" s="15"/>
      <c r="B60" s="16" t="s">
        <v>6</v>
      </c>
      <c r="C60" s="21"/>
      <c r="D60" s="21"/>
      <c r="E60" s="21"/>
      <c r="F60" s="32">
        <f>SUM(F61:F63)</f>
        <v>8907</v>
      </c>
      <c r="G60" s="32">
        <f>SUM(G61:G63)</f>
        <v>10145</v>
      </c>
      <c r="H60" s="190"/>
      <c r="I60" s="187"/>
    </row>
    <row r="61" spans="1:9" s="13" customFormat="1" ht="14.25" customHeight="1">
      <c r="A61" s="15"/>
      <c r="B61" s="16"/>
      <c r="C61" s="21" t="s">
        <v>36</v>
      </c>
      <c r="D61" s="21"/>
      <c r="E61" s="21"/>
      <c r="F61" s="19">
        <v>2000</v>
      </c>
      <c r="G61" s="19">
        <v>2000</v>
      </c>
      <c r="H61" s="188"/>
      <c r="I61" s="187"/>
    </row>
    <row r="62" spans="1:9" s="13" customFormat="1" ht="15.75">
      <c r="A62" s="15"/>
      <c r="B62" s="16"/>
      <c r="C62" s="21" t="s">
        <v>104</v>
      </c>
      <c r="D62" s="21"/>
      <c r="E62" s="21"/>
      <c r="F62" s="19">
        <v>0</v>
      </c>
      <c r="G62" s="19">
        <v>1979</v>
      </c>
      <c r="H62" s="188"/>
      <c r="I62" s="187"/>
    </row>
    <row r="63" spans="1:9" s="13" customFormat="1" ht="15.75">
      <c r="A63" s="15"/>
      <c r="B63" s="16"/>
      <c r="C63" s="21" t="s">
        <v>393</v>
      </c>
      <c r="D63" s="21"/>
      <c r="E63" s="21"/>
      <c r="F63" s="19">
        <v>6907</v>
      </c>
      <c r="G63" s="19">
        <v>6166</v>
      </c>
      <c r="H63" s="188"/>
      <c r="I63" s="187"/>
    </row>
    <row r="64" spans="1:9" s="13" customFormat="1" ht="24.75" customHeight="1">
      <c r="A64" s="15"/>
      <c r="B64" s="33" t="s">
        <v>37</v>
      </c>
      <c r="C64" s="16"/>
      <c r="D64" s="16"/>
      <c r="E64" s="16"/>
      <c r="F64" s="166">
        <f>SUM(F65:F66)</f>
        <v>5857</v>
      </c>
      <c r="G64" s="166">
        <f>SUM(G65:G66)</f>
        <v>6508</v>
      </c>
      <c r="H64" s="18"/>
      <c r="I64" s="187"/>
    </row>
    <row r="65" spans="1:9" s="13" customFormat="1" ht="24.75" customHeight="1">
      <c r="A65" s="15"/>
      <c r="B65" s="33"/>
      <c r="C65" s="240" t="s">
        <v>392</v>
      </c>
      <c r="D65" s="240"/>
      <c r="E65" s="240"/>
      <c r="F65" s="34">
        <v>996</v>
      </c>
      <c r="G65" s="34">
        <v>1576</v>
      </c>
      <c r="H65" s="23"/>
      <c r="I65" s="187"/>
    </row>
    <row r="66" spans="1:9" s="38" customFormat="1" ht="19.5" customHeight="1">
      <c r="A66" s="35"/>
      <c r="B66" s="36"/>
      <c r="C66" s="237" t="s">
        <v>276</v>
      </c>
      <c r="D66" s="237"/>
      <c r="E66" s="237"/>
      <c r="F66" s="37">
        <v>4861</v>
      </c>
      <c r="G66" s="37">
        <v>4932</v>
      </c>
      <c r="H66" s="191"/>
      <c r="I66" s="187"/>
    </row>
    <row r="67" spans="1:9" s="13" customFormat="1" ht="24.75" customHeight="1">
      <c r="A67" s="15"/>
      <c r="B67" s="39" t="s">
        <v>38</v>
      </c>
      <c r="C67" s="40"/>
      <c r="D67" s="41"/>
      <c r="E67" s="41"/>
      <c r="F67" s="162">
        <f>SUM(F10,F23,F38,F60,F64)</f>
        <v>242792</v>
      </c>
      <c r="G67" s="162">
        <f>SUM(G10,G23,G38,G60,G64)</f>
        <v>266971</v>
      </c>
      <c r="H67" s="192"/>
      <c r="I67" s="187"/>
    </row>
    <row r="68" spans="1:8" s="42" customFormat="1" ht="15.75">
      <c r="A68" s="167"/>
      <c r="B68" s="212"/>
      <c r="C68" s="212"/>
      <c r="D68" s="167"/>
      <c r="E68" s="167"/>
      <c r="F68" s="167"/>
      <c r="G68" s="167"/>
      <c r="H68" s="167"/>
    </row>
    <row r="69" spans="1:8" s="14" customFormat="1" ht="30" customHeight="1">
      <c r="A69" s="168"/>
      <c r="B69" s="213"/>
      <c r="C69" s="213"/>
      <c r="D69" s="175"/>
      <c r="E69" s="175"/>
      <c r="F69" s="168"/>
      <c r="G69" s="168"/>
      <c r="H69" s="168"/>
    </row>
    <row r="70" spans="1:8" s="14" customFormat="1" ht="45" customHeight="1">
      <c r="A70" s="168"/>
      <c r="B70" s="213"/>
      <c r="C70" s="213"/>
      <c r="D70" s="213"/>
      <c r="E70" s="213"/>
      <c r="F70" s="168"/>
      <c r="G70" s="168"/>
      <c r="H70" s="168"/>
    </row>
    <row r="71" spans="1:8" s="14" customFormat="1" ht="30" customHeight="1">
      <c r="A71" s="168"/>
      <c r="B71" s="213"/>
      <c r="C71" s="213"/>
      <c r="D71" s="175"/>
      <c r="E71" s="175"/>
      <c r="F71" s="168"/>
      <c r="G71" s="168"/>
      <c r="H71" s="168"/>
    </row>
    <row r="72" spans="1:8" s="14" customFormat="1" ht="45" customHeight="1">
      <c r="A72" s="168"/>
      <c r="B72" s="213"/>
      <c r="C72" s="213"/>
      <c r="D72" s="168"/>
      <c r="E72" s="168"/>
      <c r="F72" s="168"/>
      <c r="G72" s="168"/>
      <c r="H72" s="168"/>
    </row>
    <row r="73" spans="1:7" s="14" customFormat="1" ht="15.75">
      <c r="A73" s="168"/>
      <c r="B73" s="213"/>
      <c r="C73" s="213"/>
      <c r="D73" s="213"/>
      <c r="E73" s="213"/>
      <c r="F73" s="168"/>
      <c r="G73" s="168"/>
    </row>
    <row r="74" spans="1:7" s="14" customFormat="1" ht="15.75">
      <c r="A74" s="168"/>
      <c r="B74" s="213"/>
      <c r="C74" s="213"/>
      <c r="D74" s="213"/>
      <c r="E74" s="213"/>
      <c r="F74" s="168"/>
      <c r="G74" s="168"/>
    </row>
    <row r="75" spans="1:7" s="14" customFormat="1" ht="15.75">
      <c r="A75" s="168"/>
      <c r="B75" s="213"/>
      <c r="C75" s="213"/>
      <c r="D75" s="213"/>
      <c r="E75" s="213"/>
      <c r="F75" s="168"/>
      <c r="G75" s="168"/>
    </row>
    <row r="76" spans="2:7" s="14" customFormat="1" ht="15.75">
      <c r="B76" s="43"/>
      <c r="C76" s="43"/>
      <c r="D76" s="43"/>
      <c r="E76" s="43"/>
      <c r="F76" s="168"/>
      <c r="G76" s="168"/>
    </row>
    <row r="77" spans="2:7" s="14" customFormat="1" ht="15.75">
      <c r="B77" s="43"/>
      <c r="C77" s="43"/>
      <c r="D77" s="43"/>
      <c r="E77" s="43"/>
      <c r="F77" s="168"/>
      <c r="G77" s="168"/>
    </row>
    <row r="78" spans="2:7" s="14" customFormat="1" ht="15.75">
      <c r="B78" s="43"/>
      <c r="C78" s="43"/>
      <c r="D78" s="43"/>
      <c r="E78" s="43"/>
      <c r="F78" s="168"/>
      <c r="G78" s="168"/>
    </row>
    <row r="79" spans="2:7" s="14" customFormat="1" ht="15.75">
      <c r="B79" s="43"/>
      <c r="C79" s="43"/>
      <c r="D79" s="43"/>
      <c r="E79" s="43"/>
      <c r="F79" s="168"/>
      <c r="G79" s="168"/>
    </row>
    <row r="80" spans="2:7" s="14" customFormat="1" ht="15.75">
      <c r="B80" s="43"/>
      <c r="C80" s="43"/>
      <c r="D80" s="43"/>
      <c r="E80" s="43"/>
      <c r="F80" s="168"/>
      <c r="G80" s="168"/>
    </row>
    <row r="81" spans="2:7" s="14" customFormat="1" ht="15.75">
      <c r="B81" s="43"/>
      <c r="C81" s="43"/>
      <c r="D81" s="43"/>
      <c r="E81" s="43"/>
      <c r="F81" s="168"/>
      <c r="G81" s="168"/>
    </row>
    <row r="82" spans="2:7" s="14" customFormat="1" ht="15.75">
      <c r="B82" s="43"/>
      <c r="C82" s="43"/>
      <c r="D82" s="43"/>
      <c r="E82" s="43"/>
      <c r="F82" s="168"/>
      <c r="G82" s="168"/>
    </row>
    <row r="83" spans="2:7" s="14" customFormat="1" ht="15.75">
      <c r="B83" s="43"/>
      <c r="C83" s="43"/>
      <c r="D83" s="43"/>
      <c r="E83" s="43"/>
      <c r="F83" s="168"/>
      <c r="G83" s="168"/>
    </row>
    <row r="84" spans="2:7" s="14" customFormat="1" ht="15.75">
      <c r="B84" s="43"/>
      <c r="C84" s="43"/>
      <c r="D84" s="43"/>
      <c r="E84" s="43"/>
      <c r="F84" s="168"/>
      <c r="G84" s="168"/>
    </row>
    <row r="85" spans="2:7" s="14" customFormat="1" ht="15.75">
      <c r="B85" s="43"/>
      <c r="C85" s="43"/>
      <c r="D85" s="43"/>
      <c r="E85" s="43"/>
      <c r="F85" s="168"/>
      <c r="G85" s="168"/>
    </row>
    <row r="86" spans="2:7" s="14" customFormat="1" ht="15.75">
      <c r="B86" s="43"/>
      <c r="C86" s="43"/>
      <c r="D86" s="43"/>
      <c r="E86" s="43"/>
      <c r="F86" s="168"/>
      <c r="G86" s="168"/>
    </row>
    <row r="87" spans="2:7" s="14" customFormat="1" ht="15.75">
      <c r="B87" s="43"/>
      <c r="C87" s="43"/>
      <c r="D87" s="43"/>
      <c r="E87" s="43"/>
      <c r="F87" s="168"/>
      <c r="G87" s="168"/>
    </row>
    <row r="88" spans="2:7" s="14" customFormat="1" ht="15.75">
      <c r="B88" s="43"/>
      <c r="C88" s="43"/>
      <c r="D88" s="43"/>
      <c r="E88" s="43"/>
      <c r="F88" s="168"/>
      <c r="G88" s="168"/>
    </row>
    <row r="89" spans="2:7" s="14" customFormat="1" ht="15.75">
      <c r="B89" s="43"/>
      <c r="C89" s="43"/>
      <c r="D89" s="43"/>
      <c r="E89" s="43"/>
      <c r="F89" s="168"/>
      <c r="G89" s="168"/>
    </row>
    <row r="90" spans="2:7" s="14" customFormat="1" ht="15.75">
      <c r="B90" s="43"/>
      <c r="C90" s="43"/>
      <c r="D90" s="43"/>
      <c r="E90" s="43"/>
      <c r="F90" s="168"/>
      <c r="G90" s="168"/>
    </row>
    <row r="91" spans="2:7" s="14" customFormat="1" ht="15.75">
      <c r="B91" s="43"/>
      <c r="C91" s="43"/>
      <c r="D91" s="43"/>
      <c r="E91" s="43"/>
      <c r="F91" s="168"/>
      <c r="G91" s="168"/>
    </row>
    <row r="92" spans="2:7" s="14" customFormat="1" ht="15.75">
      <c r="B92" s="43"/>
      <c r="C92" s="43"/>
      <c r="D92" s="43"/>
      <c r="E92" s="43"/>
      <c r="F92" s="168"/>
      <c r="G92" s="168"/>
    </row>
    <row r="93" spans="2:7" s="14" customFormat="1" ht="15.75">
      <c r="B93" s="43"/>
      <c r="C93" s="43"/>
      <c r="D93" s="43"/>
      <c r="E93" s="43"/>
      <c r="F93" s="168"/>
      <c r="G93" s="168"/>
    </row>
    <row r="94" spans="2:7" s="14" customFormat="1" ht="15.75">
      <c r="B94" s="43"/>
      <c r="C94" s="43"/>
      <c r="D94" s="43"/>
      <c r="E94" s="43"/>
      <c r="F94" s="168"/>
      <c r="G94" s="168"/>
    </row>
    <row r="95" spans="2:7" s="14" customFormat="1" ht="15.75">
      <c r="B95" s="43"/>
      <c r="C95" s="43"/>
      <c r="D95" s="43"/>
      <c r="E95" s="43"/>
      <c r="F95" s="168"/>
      <c r="G95" s="168"/>
    </row>
    <row r="96" spans="2:7" s="14" customFormat="1" ht="15.75">
      <c r="B96" s="43"/>
      <c r="C96" s="43"/>
      <c r="D96" s="43"/>
      <c r="E96" s="43"/>
      <c r="F96" s="168"/>
      <c r="G96" s="168"/>
    </row>
    <row r="97" spans="2:7" s="14" customFormat="1" ht="15.75">
      <c r="B97" s="43"/>
      <c r="C97" s="43"/>
      <c r="D97" s="43"/>
      <c r="E97" s="43"/>
      <c r="F97" s="168"/>
      <c r="G97" s="168"/>
    </row>
    <row r="98" spans="2:7" s="14" customFormat="1" ht="15.75">
      <c r="B98" s="43"/>
      <c r="C98" s="43"/>
      <c r="D98" s="43"/>
      <c r="E98" s="43"/>
      <c r="F98" s="168"/>
      <c r="G98" s="168"/>
    </row>
    <row r="99" spans="2:7" s="14" customFormat="1" ht="15.75">
      <c r="B99" s="43"/>
      <c r="C99" s="43"/>
      <c r="D99" s="43"/>
      <c r="E99" s="43"/>
      <c r="F99" s="168"/>
      <c r="G99" s="168"/>
    </row>
    <row r="100" spans="2:7" s="14" customFormat="1" ht="15.75">
      <c r="B100" s="43"/>
      <c r="C100" s="43"/>
      <c r="D100" s="43"/>
      <c r="E100" s="43"/>
      <c r="F100" s="168"/>
      <c r="G100" s="168"/>
    </row>
    <row r="101" spans="2:7" s="14" customFormat="1" ht="15.75">
      <c r="B101" s="43"/>
      <c r="C101" s="43"/>
      <c r="D101" s="43"/>
      <c r="E101" s="43"/>
      <c r="F101" s="168"/>
      <c r="G101" s="168"/>
    </row>
    <row r="102" spans="2:7" s="14" customFormat="1" ht="15.75">
      <c r="B102" s="43"/>
      <c r="C102" s="43"/>
      <c r="D102" s="43"/>
      <c r="E102" s="43"/>
      <c r="F102" s="168"/>
      <c r="G102" s="168"/>
    </row>
    <row r="103" spans="2:7" s="14" customFormat="1" ht="15.75">
      <c r="B103" s="43"/>
      <c r="C103" s="43"/>
      <c r="D103" s="43"/>
      <c r="E103" s="43"/>
      <c r="F103" s="168"/>
      <c r="G103" s="168"/>
    </row>
    <row r="104" spans="2:7" s="14" customFormat="1" ht="15.75">
      <c r="B104" s="43"/>
      <c r="C104" s="43"/>
      <c r="D104" s="43"/>
      <c r="E104" s="43"/>
      <c r="F104" s="168"/>
      <c r="G104" s="168"/>
    </row>
    <row r="105" spans="2:7" s="14" customFormat="1" ht="15.75">
      <c r="B105" s="43"/>
      <c r="C105" s="43"/>
      <c r="D105" s="43"/>
      <c r="E105" s="43"/>
      <c r="F105" s="168"/>
      <c r="G105" s="168"/>
    </row>
    <row r="106" spans="2:7" s="14" customFormat="1" ht="15.75">
      <c r="B106" s="43"/>
      <c r="C106" s="43"/>
      <c r="D106" s="43"/>
      <c r="E106" s="43"/>
      <c r="F106" s="168"/>
      <c r="G106" s="168"/>
    </row>
    <row r="107" spans="2:7" s="14" customFormat="1" ht="15.75">
      <c r="B107" s="43"/>
      <c r="C107" s="43"/>
      <c r="D107" s="43"/>
      <c r="E107" s="43"/>
      <c r="F107" s="168"/>
      <c r="G107" s="168"/>
    </row>
    <row r="108" spans="2:7" s="14" customFormat="1" ht="15.75">
      <c r="B108" s="43"/>
      <c r="C108" s="43"/>
      <c r="D108" s="43"/>
      <c r="E108" s="43"/>
      <c r="F108" s="168"/>
      <c r="G108" s="168"/>
    </row>
    <row r="109" spans="2:7" s="14" customFormat="1" ht="15.75">
      <c r="B109" s="43"/>
      <c r="C109" s="43"/>
      <c r="D109" s="43"/>
      <c r="E109" s="43"/>
      <c r="F109" s="168"/>
      <c r="G109" s="168"/>
    </row>
    <row r="110" spans="2:7" s="14" customFormat="1" ht="15.75">
      <c r="B110" s="43"/>
      <c r="C110" s="43"/>
      <c r="D110" s="43"/>
      <c r="E110" s="43"/>
      <c r="F110" s="168"/>
      <c r="G110" s="168"/>
    </row>
    <row r="111" spans="2:7" s="14" customFormat="1" ht="15.75">
      <c r="B111" s="43"/>
      <c r="C111" s="43"/>
      <c r="D111" s="43"/>
      <c r="E111" s="43"/>
      <c r="F111" s="168"/>
      <c r="G111" s="168"/>
    </row>
    <row r="112" spans="2:7" s="14" customFormat="1" ht="15.75">
      <c r="B112" s="43"/>
      <c r="C112" s="43"/>
      <c r="D112" s="43"/>
      <c r="E112" s="43"/>
      <c r="F112" s="168"/>
      <c r="G112" s="168"/>
    </row>
    <row r="113" spans="2:7" s="14" customFormat="1" ht="15.75">
      <c r="B113" s="43"/>
      <c r="C113" s="43"/>
      <c r="D113" s="43"/>
      <c r="E113" s="43"/>
      <c r="F113" s="168"/>
      <c r="G113" s="168"/>
    </row>
    <row r="114" spans="2:7" s="14" customFormat="1" ht="15.75">
      <c r="B114" s="43"/>
      <c r="C114" s="43"/>
      <c r="D114" s="43"/>
      <c r="E114" s="43"/>
      <c r="F114" s="168"/>
      <c r="G114" s="168"/>
    </row>
    <row r="115" spans="2:7" s="14" customFormat="1" ht="15.75">
      <c r="B115" s="43"/>
      <c r="C115" s="43"/>
      <c r="D115" s="43"/>
      <c r="E115" s="43"/>
      <c r="F115" s="168"/>
      <c r="G115" s="168"/>
    </row>
    <row r="116" spans="2:7" s="14" customFormat="1" ht="15.75">
      <c r="B116" s="43"/>
      <c r="C116" s="43"/>
      <c r="D116" s="43"/>
      <c r="E116" s="43"/>
      <c r="F116" s="168"/>
      <c r="G116" s="168"/>
    </row>
    <row r="117" spans="2:7" s="14" customFormat="1" ht="15.75">
      <c r="B117" s="43"/>
      <c r="C117" s="43"/>
      <c r="D117" s="43"/>
      <c r="E117" s="43"/>
      <c r="F117" s="168"/>
      <c r="G117" s="168"/>
    </row>
    <row r="118" spans="2:7" s="14" customFormat="1" ht="15.75">
      <c r="B118" s="43"/>
      <c r="C118" s="43"/>
      <c r="D118" s="43"/>
      <c r="E118" s="43"/>
      <c r="F118" s="168"/>
      <c r="G118" s="168"/>
    </row>
    <row r="119" spans="2:7" s="14" customFormat="1" ht="15.75">
      <c r="B119" s="43"/>
      <c r="C119" s="43"/>
      <c r="D119" s="43"/>
      <c r="E119" s="43"/>
      <c r="F119" s="168"/>
      <c r="G119" s="168"/>
    </row>
    <row r="120" spans="2:7" s="14" customFormat="1" ht="15.75">
      <c r="B120" s="43"/>
      <c r="C120" s="43"/>
      <c r="D120" s="43"/>
      <c r="E120" s="43"/>
      <c r="F120" s="168"/>
      <c r="G120" s="168"/>
    </row>
    <row r="121" spans="2:7" s="14" customFormat="1" ht="15.75">
      <c r="B121" s="43"/>
      <c r="C121" s="43"/>
      <c r="D121" s="43"/>
      <c r="E121" s="43"/>
      <c r="F121" s="168"/>
      <c r="G121" s="168"/>
    </row>
    <row r="122" spans="2:7" s="14" customFormat="1" ht="15.75">
      <c r="B122" s="43"/>
      <c r="C122" s="43"/>
      <c r="D122" s="43"/>
      <c r="E122" s="43"/>
      <c r="F122" s="168"/>
      <c r="G122" s="168"/>
    </row>
    <row r="123" spans="2:7" s="14" customFormat="1" ht="15.75">
      <c r="B123" s="43"/>
      <c r="C123" s="43"/>
      <c r="D123" s="43"/>
      <c r="E123" s="43"/>
      <c r="F123" s="168"/>
      <c r="G123" s="168"/>
    </row>
    <row r="124" spans="2:7" s="14" customFormat="1" ht="15.75">
      <c r="B124" s="43"/>
      <c r="C124" s="43"/>
      <c r="D124" s="43"/>
      <c r="E124" s="43"/>
      <c r="F124" s="168"/>
      <c r="G124" s="168"/>
    </row>
    <row r="125" spans="2:7" s="14" customFormat="1" ht="15.75">
      <c r="B125" s="43"/>
      <c r="C125" s="43"/>
      <c r="D125" s="43"/>
      <c r="E125" s="43"/>
      <c r="F125" s="168"/>
      <c r="G125" s="168"/>
    </row>
    <row r="126" spans="2:7" s="14" customFormat="1" ht="15.75">
      <c r="B126" s="43"/>
      <c r="C126" s="43"/>
      <c r="D126" s="43"/>
      <c r="E126" s="43"/>
      <c r="F126" s="168"/>
      <c r="G126" s="168"/>
    </row>
    <row r="127" spans="2:7" s="14" customFormat="1" ht="15.75">
      <c r="B127" s="43"/>
      <c r="C127" s="43"/>
      <c r="D127" s="43"/>
      <c r="E127" s="43"/>
      <c r="F127" s="168"/>
      <c r="G127" s="168"/>
    </row>
    <row r="128" spans="2:7" s="14" customFormat="1" ht="15.75">
      <c r="B128" s="43"/>
      <c r="C128" s="43"/>
      <c r="D128" s="43"/>
      <c r="E128" s="43"/>
      <c r="F128" s="168"/>
      <c r="G128" s="168"/>
    </row>
    <row r="129" spans="2:7" s="14" customFormat="1" ht="15.75">
      <c r="B129" s="43"/>
      <c r="C129" s="43"/>
      <c r="D129" s="43"/>
      <c r="E129" s="43"/>
      <c r="F129" s="168"/>
      <c r="G129" s="168"/>
    </row>
    <row r="130" spans="2:7" s="14" customFormat="1" ht="15.75">
      <c r="B130" s="43"/>
      <c r="C130" s="43"/>
      <c r="D130" s="43"/>
      <c r="E130" s="43"/>
      <c r="F130" s="168"/>
      <c r="G130" s="168"/>
    </row>
    <row r="131" spans="2:7" s="14" customFormat="1" ht="15.75">
      <c r="B131" s="43"/>
      <c r="C131" s="43"/>
      <c r="D131" s="43"/>
      <c r="E131" s="43"/>
      <c r="F131" s="168"/>
      <c r="G131" s="168"/>
    </row>
    <row r="132" spans="2:7" s="14" customFormat="1" ht="15.75">
      <c r="B132" s="43"/>
      <c r="C132" s="43"/>
      <c r="D132" s="43"/>
      <c r="E132" s="43"/>
      <c r="F132" s="168"/>
      <c r="G132" s="168"/>
    </row>
    <row r="133" spans="2:7" s="14" customFormat="1" ht="15.75">
      <c r="B133" s="43"/>
      <c r="C133" s="43"/>
      <c r="D133" s="43"/>
      <c r="E133" s="43"/>
      <c r="F133" s="168"/>
      <c r="G133" s="168"/>
    </row>
    <row r="134" spans="2:7" s="14" customFormat="1" ht="15.75">
      <c r="B134" s="43"/>
      <c r="C134" s="43"/>
      <c r="D134" s="43"/>
      <c r="E134" s="43"/>
      <c r="F134" s="168"/>
      <c r="G134" s="168"/>
    </row>
    <row r="135" spans="2:7" s="14" customFormat="1" ht="15.75">
      <c r="B135" s="43"/>
      <c r="C135" s="43"/>
      <c r="D135" s="43"/>
      <c r="E135" s="43"/>
      <c r="F135" s="168"/>
      <c r="G135" s="168"/>
    </row>
    <row r="136" spans="2:7" s="14" customFormat="1" ht="15.75">
      <c r="B136" s="43"/>
      <c r="C136" s="43"/>
      <c r="D136" s="43"/>
      <c r="E136" s="43"/>
      <c r="F136" s="168"/>
      <c r="G136" s="168"/>
    </row>
    <row r="137" spans="2:7" s="14" customFormat="1" ht="15.75">
      <c r="B137" s="43"/>
      <c r="C137" s="43"/>
      <c r="D137" s="43"/>
      <c r="E137" s="43"/>
      <c r="F137" s="168"/>
      <c r="G137" s="168"/>
    </row>
    <row r="138" spans="2:7" s="14" customFormat="1" ht="15.75">
      <c r="B138" s="43"/>
      <c r="C138" s="43"/>
      <c r="D138" s="43"/>
      <c r="E138" s="43"/>
      <c r="F138" s="168"/>
      <c r="G138" s="168"/>
    </row>
    <row r="139" spans="2:7" s="14" customFormat="1" ht="15.75">
      <c r="B139" s="43"/>
      <c r="C139" s="43"/>
      <c r="D139" s="43"/>
      <c r="E139" s="43"/>
      <c r="F139" s="168"/>
      <c r="G139" s="168"/>
    </row>
    <row r="140" spans="2:7" s="14" customFormat="1" ht="15.75">
      <c r="B140" s="43"/>
      <c r="C140" s="43"/>
      <c r="D140" s="43"/>
      <c r="E140" s="43"/>
      <c r="F140" s="168"/>
      <c r="G140" s="168"/>
    </row>
    <row r="141" spans="2:7" s="14" customFormat="1" ht="15.75">
      <c r="B141" s="43"/>
      <c r="C141" s="43"/>
      <c r="D141" s="43"/>
      <c r="E141" s="43"/>
      <c r="F141" s="168"/>
      <c r="G141" s="168"/>
    </row>
    <row r="142" spans="2:7" s="14" customFormat="1" ht="15.75">
      <c r="B142" s="43"/>
      <c r="C142" s="43"/>
      <c r="D142" s="43"/>
      <c r="E142" s="43"/>
      <c r="F142" s="168"/>
      <c r="G142" s="168"/>
    </row>
    <row r="143" spans="2:7" s="14" customFormat="1" ht="15.75">
      <c r="B143" s="43"/>
      <c r="C143" s="43"/>
      <c r="D143" s="43"/>
      <c r="E143" s="43"/>
      <c r="F143" s="168"/>
      <c r="G143" s="168"/>
    </row>
    <row r="144" spans="2:7" s="14" customFormat="1" ht="15.75">
      <c r="B144" s="43"/>
      <c r="C144" s="43"/>
      <c r="D144" s="43"/>
      <c r="E144" s="43"/>
      <c r="F144" s="168"/>
      <c r="G144" s="168"/>
    </row>
    <row r="145" spans="2:7" s="14" customFormat="1" ht="15.75">
      <c r="B145" s="43"/>
      <c r="C145" s="43"/>
      <c r="D145" s="43"/>
      <c r="E145" s="43"/>
      <c r="F145" s="168"/>
      <c r="G145" s="168"/>
    </row>
    <row r="146" spans="2:7" s="14" customFormat="1" ht="15.75">
      <c r="B146" s="43"/>
      <c r="C146" s="43"/>
      <c r="D146" s="43"/>
      <c r="E146" s="43"/>
      <c r="F146" s="168"/>
      <c r="G146" s="168"/>
    </row>
    <row r="147" spans="2:7" s="14" customFormat="1" ht="15.75">
      <c r="B147" s="43"/>
      <c r="C147" s="43"/>
      <c r="D147" s="43"/>
      <c r="E147" s="43"/>
      <c r="F147" s="168"/>
      <c r="G147" s="168"/>
    </row>
    <row r="148" spans="2:7" s="14" customFormat="1" ht="15.75">
      <c r="B148" s="43"/>
      <c r="C148" s="43"/>
      <c r="D148" s="43"/>
      <c r="E148" s="43"/>
      <c r="F148" s="168"/>
      <c r="G148" s="168"/>
    </row>
    <row r="149" spans="2:7" s="14" customFormat="1" ht="15.75">
      <c r="B149" s="43"/>
      <c r="C149" s="43"/>
      <c r="D149" s="43"/>
      <c r="E149" s="43"/>
      <c r="F149" s="168"/>
      <c r="G149" s="168"/>
    </row>
    <row r="150" spans="2:7" s="14" customFormat="1" ht="15.75">
      <c r="B150" s="43"/>
      <c r="C150" s="43"/>
      <c r="D150" s="43"/>
      <c r="E150" s="43"/>
      <c r="F150" s="168"/>
      <c r="G150" s="168"/>
    </row>
    <row r="151" spans="2:7" s="14" customFormat="1" ht="15.75">
      <c r="B151" s="43"/>
      <c r="C151" s="43"/>
      <c r="D151" s="43"/>
      <c r="E151" s="43"/>
      <c r="F151" s="168"/>
      <c r="G151" s="168"/>
    </row>
    <row r="152" spans="2:7" s="14" customFormat="1" ht="15.75">
      <c r="B152" s="43"/>
      <c r="C152" s="43"/>
      <c r="D152" s="43"/>
      <c r="E152" s="43"/>
      <c r="F152" s="168"/>
      <c r="G152" s="168"/>
    </row>
    <row r="153" spans="2:7" s="14" customFormat="1" ht="15.75">
      <c r="B153" s="43"/>
      <c r="C153" s="43"/>
      <c r="D153" s="43"/>
      <c r="E153" s="43"/>
      <c r="F153" s="168"/>
      <c r="G153" s="168"/>
    </row>
    <row r="154" spans="2:7" s="14" customFormat="1" ht="15.75">
      <c r="B154" s="43"/>
      <c r="C154" s="43"/>
      <c r="D154" s="43"/>
      <c r="E154" s="43"/>
      <c r="F154" s="168"/>
      <c r="G154" s="168"/>
    </row>
    <row r="155" spans="2:7" s="14" customFormat="1" ht="15.75">
      <c r="B155" s="43"/>
      <c r="C155" s="43"/>
      <c r="D155" s="43"/>
      <c r="E155" s="43"/>
      <c r="F155" s="168"/>
      <c r="G155" s="168"/>
    </row>
    <row r="156" spans="2:7" s="14" customFormat="1" ht="15.75">
      <c r="B156" s="43"/>
      <c r="C156" s="43"/>
      <c r="D156" s="43"/>
      <c r="E156" s="43"/>
      <c r="F156" s="168"/>
      <c r="G156" s="168"/>
    </row>
    <row r="157" spans="2:7" s="14" customFormat="1" ht="15.75">
      <c r="B157" s="43"/>
      <c r="C157" s="43"/>
      <c r="D157" s="43"/>
      <c r="E157" s="43"/>
      <c r="F157" s="168"/>
      <c r="G157" s="168"/>
    </row>
    <row r="158" spans="2:7" s="14" customFormat="1" ht="15.75">
      <c r="B158" s="43"/>
      <c r="C158" s="43"/>
      <c r="D158" s="43"/>
      <c r="E158" s="43"/>
      <c r="F158" s="168"/>
      <c r="G158" s="168"/>
    </row>
    <row r="159" spans="2:7" s="14" customFormat="1" ht="15.75">
      <c r="B159" s="43"/>
      <c r="C159" s="43"/>
      <c r="D159" s="43"/>
      <c r="E159" s="43"/>
      <c r="F159" s="168"/>
      <c r="G159" s="168"/>
    </row>
    <row r="160" spans="2:7" s="14" customFormat="1" ht="15.75">
      <c r="B160" s="43"/>
      <c r="C160" s="43"/>
      <c r="D160" s="43"/>
      <c r="E160" s="43"/>
      <c r="F160" s="168"/>
      <c r="G160" s="168"/>
    </row>
    <row r="161" spans="2:7" s="14" customFormat="1" ht="15.75">
      <c r="B161" s="43"/>
      <c r="C161" s="43"/>
      <c r="D161" s="43"/>
      <c r="E161" s="43"/>
      <c r="F161" s="168"/>
      <c r="G161" s="168"/>
    </row>
    <row r="162" spans="2:7" s="14" customFormat="1" ht="15.75">
      <c r="B162" s="43"/>
      <c r="C162" s="43"/>
      <c r="D162" s="43"/>
      <c r="E162" s="43"/>
      <c r="F162" s="168"/>
      <c r="G162" s="168"/>
    </row>
    <row r="163" spans="2:7" s="14" customFormat="1" ht="15.75">
      <c r="B163" s="43"/>
      <c r="C163" s="43"/>
      <c r="D163" s="43"/>
      <c r="E163" s="43"/>
      <c r="F163" s="168"/>
      <c r="G163" s="168"/>
    </row>
    <row r="164" spans="2:7" s="14" customFormat="1" ht="15.75">
      <c r="B164" s="43"/>
      <c r="C164" s="43"/>
      <c r="D164" s="43"/>
      <c r="E164" s="43"/>
      <c r="F164" s="168"/>
      <c r="G164" s="168"/>
    </row>
    <row r="165" spans="2:7" s="14" customFormat="1" ht="15.75">
      <c r="B165" s="43"/>
      <c r="C165" s="43"/>
      <c r="D165" s="43"/>
      <c r="E165" s="43"/>
      <c r="F165" s="168"/>
      <c r="G165" s="168"/>
    </row>
    <row r="166" spans="2:7" s="14" customFormat="1" ht="15.75">
      <c r="B166" s="43"/>
      <c r="C166" s="43"/>
      <c r="D166" s="43"/>
      <c r="E166" s="43"/>
      <c r="F166" s="168"/>
      <c r="G166" s="168"/>
    </row>
    <row r="167" spans="2:7" s="14" customFormat="1" ht="15.75">
      <c r="B167" s="43"/>
      <c r="C167" s="43"/>
      <c r="D167" s="43"/>
      <c r="E167" s="43"/>
      <c r="F167" s="168"/>
      <c r="G167" s="168"/>
    </row>
    <row r="168" spans="2:7" s="14" customFormat="1" ht="15.75">
      <c r="B168" s="43"/>
      <c r="C168" s="43"/>
      <c r="D168" s="43"/>
      <c r="E168" s="43"/>
      <c r="F168" s="168"/>
      <c r="G168" s="168"/>
    </row>
    <row r="169" spans="2:7" s="14" customFormat="1" ht="15.75">
      <c r="B169" s="43"/>
      <c r="C169" s="43"/>
      <c r="D169" s="43"/>
      <c r="E169" s="43"/>
      <c r="F169" s="168"/>
      <c r="G169" s="168"/>
    </row>
    <row r="170" spans="2:7" s="14" customFormat="1" ht="15.75">
      <c r="B170" s="43"/>
      <c r="C170" s="43"/>
      <c r="D170" s="43"/>
      <c r="E170" s="43"/>
      <c r="F170" s="168"/>
      <c r="G170" s="168"/>
    </row>
    <row r="171" spans="2:7" s="14" customFormat="1" ht="15.75">
      <c r="B171" s="43"/>
      <c r="C171" s="43"/>
      <c r="D171" s="43"/>
      <c r="E171" s="43"/>
      <c r="F171" s="168"/>
      <c r="G171" s="168"/>
    </row>
    <row r="172" spans="2:7" s="14" customFormat="1" ht="15.75">
      <c r="B172" s="43"/>
      <c r="C172" s="43"/>
      <c r="D172" s="43"/>
      <c r="E172" s="43"/>
      <c r="F172" s="168"/>
      <c r="G172" s="168"/>
    </row>
    <row r="173" spans="2:7" s="14" customFormat="1" ht="15.75">
      <c r="B173" s="43"/>
      <c r="C173" s="43"/>
      <c r="D173" s="43"/>
      <c r="E173" s="43"/>
      <c r="F173" s="168"/>
      <c r="G173" s="168"/>
    </row>
    <row r="174" spans="2:7" s="14" customFormat="1" ht="15.75">
      <c r="B174" s="43"/>
      <c r="C174" s="43"/>
      <c r="D174" s="43"/>
      <c r="E174" s="43"/>
      <c r="F174" s="168"/>
      <c r="G174" s="168"/>
    </row>
    <row r="175" spans="2:7" s="14" customFormat="1" ht="15.75">
      <c r="B175" s="43"/>
      <c r="C175" s="43"/>
      <c r="D175" s="43"/>
      <c r="E175" s="43"/>
      <c r="F175" s="168"/>
      <c r="G175" s="168"/>
    </row>
    <row r="176" spans="2:7" s="14" customFormat="1" ht="15.75">
      <c r="B176" s="43"/>
      <c r="C176" s="43"/>
      <c r="D176" s="43"/>
      <c r="E176" s="43"/>
      <c r="F176" s="168"/>
      <c r="G176" s="168"/>
    </row>
    <row r="177" spans="2:7" s="14" customFormat="1" ht="15.75">
      <c r="B177" s="43"/>
      <c r="C177" s="43"/>
      <c r="D177" s="43"/>
      <c r="E177" s="43"/>
      <c r="F177" s="168"/>
      <c r="G177" s="168"/>
    </row>
    <row r="178" spans="2:7" s="14" customFormat="1" ht="15.75">
      <c r="B178" s="43"/>
      <c r="C178" s="43"/>
      <c r="D178" s="43"/>
      <c r="E178" s="43"/>
      <c r="F178" s="168"/>
      <c r="G178" s="168"/>
    </row>
    <row r="179" spans="2:7" s="14" customFormat="1" ht="15.75">
      <c r="B179" s="43"/>
      <c r="C179" s="43"/>
      <c r="D179" s="43"/>
      <c r="E179" s="43"/>
      <c r="F179" s="168"/>
      <c r="G179" s="168"/>
    </row>
    <row r="180" spans="2:7" s="14" customFormat="1" ht="15.75">
      <c r="B180" s="43"/>
      <c r="C180" s="43"/>
      <c r="D180" s="43"/>
      <c r="E180" s="43"/>
      <c r="F180" s="168"/>
      <c r="G180" s="168"/>
    </row>
    <row r="181" spans="2:7" s="14" customFormat="1" ht="15.75">
      <c r="B181" s="43"/>
      <c r="C181" s="43"/>
      <c r="D181" s="43"/>
      <c r="E181" s="43"/>
      <c r="F181" s="168"/>
      <c r="G181" s="168"/>
    </row>
    <row r="182" spans="2:7" s="14" customFormat="1" ht="15.75">
      <c r="B182" s="43"/>
      <c r="C182" s="43"/>
      <c r="D182" s="43"/>
      <c r="E182" s="43"/>
      <c r="F182" s="168"/>
      <c r="G182" s="168"/>
    </row>
    <row r="183" spans="2:7" s="14" customFormat="1" ht="15.75">
      <c r="B183" s="43"/>
      <c r="C183" s="43"/>
      <c r="D183" s="43"/>
      <c r="E183" s="43"/>
      <c r="F183" s="168"/>
      <c r="G183" s="168"/>
    </row>
    <row r="184" spans="2:7" s="14" customFormat="1" ht="15.75">
      <c r="B184" s="43"/>
      <c r="C184" s="43"/>
      <c r="D184" s="43"/>
      <c r="E184" s="43"/>
      <c r="F184" s="168"/>
      <c r="G184" s="168"/>
    </row>
    <row r="185" spans="2:7" s="14" customFormat="1" ht="15.75">
      <c r="B185" s="43"/>
      <c r="C185" s="43"/>
      <c r="D185" s="43"/>
      <c r="E185" s="43"/>
      <c r="F185" s="168"/>
      <c r="G185" s="168"/>
    </row>
    <row r="186" spans="2:7" s="14" customFormat="1" ht="15.75">
      <c r="B186" s="43"/>
      <c r="C186" s="43"/>
      <c r="D186" s="43"/>
      <c r="E186" s="43"/>
      <c r="F186" s="168"/>
      <c r="G186" s="168"/>
    </row>
    <row r="187" spans="2:7" s="14" customFormat="1" ht="15.75">
      <c r="B187" s="43"/>
      <c r="C187" s="43"/>
      <c r="D187" s="43"/>
      <c r="E187" s="43"/>
      <c r="F187" s="168"/>
      <c r="G187" s="168"/>
    </row>
    <row r="188" spans="2:7" s="14" customFormat="1" ht="15.75">
      <c r="B188" s="43"/>
      <c r="C188" s="43"/>
      <c r="D188" s="43"/>
      <c r="E188" s="43"/>
      <c r="F188" s="168"/>
      <c r="G188" s="168"/>
    </row>
    <row r="189" spans="2:7" s="14" customFormat="1" ht="15.75">
      <c r="B189" s="43"/>
      <c r="C189" s="43"/>
      <c r="D189" s="43"/>
      <c r="E189" s="43"/>
      <c r="F189" s="168"/>
      <c r="G189" s="168"/>
    </row>
    <row r="190" spans="2:7" s="14" customFormat="1" ht="15.75">
      <c r="B190" s="43"/>
      <c r="C190" s="43"/>
      <c r="D190" s="43"/>
      <c r="E190" s="43"/>
      <c r="F190" s="168"/>
      <c r="G190" s="168"/>
    </row>
    <row r="191" spans="2:7" s="14" customFormat="1" ht="15.75">
      <c r="B191" s="43"/>
      <c r="C191" s="43"/>
      <c r="D191" s="43"/>
      <c r="E191" s="43"/>
      <c r="F191" s="168"/>
      <c r="G191" s="168"/>
    </row>
    <row r="192" spans="2:7" s="14" customFormat="1" ht="15.75">
      <c r="B192" s="43"/>
      <c r="C192" s="43"/>
      <c r="D192" s="43"/>
      <c r="E192" s="43"/>
      <c r="F192" s="168"/>
      <c r="G192" s="168"/>
    </row>
    <row r="193" spans="2:7" s="14" customFormat="1" ht="15.75">
      <c r="B193" s="43"/>
      <c r="C193" s="43"/>
      <c r="D193" s="43"/>
      <c r="E193" s="43"/>
      <c r="F193" s="168"/>
      <c r="G193" s="168"/>
    </row>
    <row r="194" spans="2:7" s="14" customFormat="1" ht="15.75">
      <c r="B194" s="43"/>
      <c r="C194" s="43"/>
      <c r="D194" s="43"/>
      <c r="E194" s="43"/>
      <c r="F194" s="168"/>
      <c r="G194" s="168"/>
    </row>
    <row r="195" spans="2:7" s="14" customFormat="1" ht="15.75">
      <c r="B195" s="43"/>
      <c r="C195" s="43"/>
      <c r="D195" s="43"/>
      <c r="E195" s="43"/>
      <c r="F195" s="168"/>
      <c r="G195" s="168"/>
    </row>
  </sheetData>
  <sheetProtection selectLockedCells="1" selectUnlockedCells="1"/>
  <mergeCells count="18">
    <mergeCell ref="C22:E22"/>
    <mergeCell ref="C21:E21"/>
    <mergeCell ref="A2:F2"/>
    <mergeCell ref="A7:E8"/>
    <mergeCell ref="A3:F3"/>
    <mergeCell ref="A4:F4"/>
    <mergeCell ref="A5:F5"/>
    <mergeCell ref="F7:G7"/>
    <mergeCell ref="H7:H8"/>
    <mergeCell ref="I7:I8"/>
    <mergeCell ref="A1:F1"/>
    <mergeCell ref="C66:E66"/>
    <mergeCell ref="A9:D9"/>
    <mergeCell ref="C24:D24"/>
    <mergeCell ref="C65:E65"/>
    <mergeCell ref="C19:E19"/>
    <mergeCell ref="C37:E37"/>
    <mergeCell ref="C20:E20"/>
  </mergeCells>
  <printOptions headings="1" horizontalCentered="1"/>
  <pageMargins left="0.1701388888888889" right="0.39375" top="0.27569444444444446" bottom="0.5118055555555555" header="0.5118055555555555" footer="0.5118055555555555"/>
  <pageSetup cellComments="atEnd" horizontalDpi="600" verticalDpi="600" orientation="portrait" paperSize="9" scale="79" r:id="rId3"/>
  <headerFooter alignWithMargins="0"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3"/>
  <sheetViews>
    <sheetView workbookViewId="0" topLeftCell="A1">
      <selection activeCell="F2" sqref="F2"/>
    </sheetView>
  </sheetViews>
  <sheetFormatPr defaultColWidth="9.140625" defaultRowHeight="12.75"/>
  <cols>
    <col min="1" max="1" width="4.140625" style="130" customWidth="1"/>
    <col min="6" max="6" width="7.8515625" style="0" customWidth="1"/>
    <col min="7" max="7" width="6.28125" style="0" customWidth="1"/>
    <col min="8" max="8" width="1.57421875" style="0" customWidth="1"/>
    <col min="9" max="9" width="7.140625" style="100" customWidth="1"/>
    <col min="10" max="10" width="8.7109375" style="100" customWidth="1"/>
  </cols>
  <sheetData>
    <row r="1" spans="4:10" ht="12.75">
      <c r="D1" s="45"/>
      <c r="F1" s="45"/>
      <c r="G1" s="45"/>
      <c r="H1" s="45"/>
      <c r="I1" s="131"/>
      <c r="J1" s="131"/>
    </row>
    <row r="2" spans="2:10" ht="13.5" thickBot="1">
      <c r="B2" t="s">
        <v>424</v>
      </c>
      <c r="C2" s="45"/>
      <c r="D2" s="45"/>
      <c r="E2" s="45"/>
      <c r="F2" s="45"/>
      <c r="G2" s="45"/>
      <c r="H2" s="45"/>
      <c r="I2" s="131"/>
      <c r="J2" s="131"/>
    </row>
    <row r="3" spans="3:10" ht="29.25" customHeight="1">
      <c r="C3" s="45"/>
      <c r="D3" s="45"/>
      <c r="E3" s="45"/>
      <c r="F3" s="45"/>
      <c r="G3" s="45"/>
      <c r="H3" s="45"/>
      <c r="I3" s="228" t="s">
        <v>430</v>
      </c>
      <c r="J3" s="229"/>
    </row>
    <row r="4" spans="3:10" ht="31.5" customHeight="1">
      <c r="C4" s="45"/>
      <c r="D4" s="45"/>
      <c r="E4" s="45"/>
      <c r="F4" s="45"/>
      <c r="G4" s="45"/>
      <c r="H4" s="45"/>
      <c r="I4" s="132" t="s">
        <v>431</v>
      </c>
      <c r="J4" s="132" t="s">
        <v>432</v>
      </c>
    </row>
    <row r="5" spans="1:11" s="100" customFormat="1" ht="12.75">
      <c r="A5" s="131"/>
      <c r="B5" s="131"/>
      <c r="C5" s="100" t="s">
        <v>494</v>
      </c>
      <c r="D5" s="193"/>
      <c r="E5" s="193"/>
      <c r="F5" s="193"/>
      <c r="G5" s="193"/>
      <c r="H5" s="193"/>
      <c r="I5" s="193"/>
      <c r="J5" s="131"/>
      <c r="K5" s="131"/>
    </row>
    <row r="6" spans="1:11" s="100" customFormat="1" ht="13.5" thickBot="1">
      <c r="A6" s="131"/>
      <c r="B6" s="131"/>
      <c r="C6" s="100" t="s">
        <v>495</v>
      </c>
      <c r="D6" s="193"/>
      <c r="E6" s="193"/>
      <c r="F6" s="193"/>
      <c r="G6" s="193"/>
      <c r="H6" s="193"/>
      <c r="I6" s="193"/>
      <c r="J6" s="131"/>
      <c r="K6" s="131"/>
    </row>
    <row r="7" spans="1:11" s="100" customFormat="1" ht="29.25" customHeight="1">
      <c r="A7" s="131"/>
      <c r="B7" s="131"/>
      <c r="D7" s="193"/>
      <c r="E7" s="193"/>
      <c r="F7" s="193"/>
      <c r="G7" s="193"/>
      <c r="H7" s="193"/>
      <c r="I7" s="193"/>
      <c r="J7" s="228" t="s">
        <v>430</v>
      </c>
      <c r="K7" s="229"/>
    </row>
    <row r="8" spans="1:11" s="100" customFormat="1" ht="31.5" customHeight="1">
      <c r="A8" s="131"/>
      <c r="B8" s="131"/>
      <c r="D8" s="193"/>
      <c r="E8" s="193"/>
      <c r="F8" s="193"/>
      <c r="G8" s="193"/>
      <c r="H8" s="193"/>
      <c r="I8" s="193"/>
      <c r="J8" s="132" t="s">
        <v>431</v>
      </c>
      <c r="K8" s="132" t="s">
        <v>432</v>
      </c>
    </row>
    <row r="9" spans="1:11" s="194" customFormat="1" ht="12.75">
      <c r="A9" s="106" t="s">
        <v>136</v>
      </c>
      <c r="B9" s="106" t="s">
        <v>136</v>
      </c>
      <c r="C9" s="106" t="s">
        <v>137</v>
      </c>
      <c r="D9" s="106"/>
      <c r="E9" s="106"/>
      <c r="F9" s="106"/>
      <c r="G9" s="106"/>
      <c r="H9" s="106"/>
      <c r="J9" s="106"/>
      <c r="K9" s="106"/>
    </row>
    <row r="10" spans="1:11" s="100" customFormat="1" ht="12.75">
      <c r="A10" s="131"/>
      <c r="B10" s="131"/>
      <c r="C10" s="131"/>
      <c r="D10" s="131"/>
      <c r="E10" s="131"/>
      <c r="F10" s="131"/>
      <c r="G10" s="131"/>
      <c r="H10" s="131"/>
      <c r="I10" s="193"/>
      <c r="J10" s="169"/>
      <c r="K10" s="131"/>
    </row>
    <row r="11" spans="1:11" s="194" customFormat="1" ht="12.75">
      <c r="A11" s="195" t="s">
        <v>138</v>
      </c>
      <c r="B11" s="195" t="s">
        <v>138</v>
      </c>
      <c r="C11" s="106" t="s">
        <v>435</v>
      </c>
      <c r="D11" s="106"/>
      <c r="E11" s="106"/>
      <c r="F11" s="106"/>
      <c r="G11" s="106"/>
      <c r="H11" s="106"/>
      <c r="J11" s="106"/>
      <c r="K11" s="106"/>
    </row>
    <row r="12" spans="1:11" s="100" customFormat="1" ht="12.75">
      <c r="A12" s="196" t="s">
        <v>436</v>
      </c>
      <c r="B12" s="196" t="s">
        <v>436</v>
      </c>
      <c r="C12" s="131" t="s">
        <v>437</v>
      </c>
      <c r="D12" s="131"/>
      <c r="E12" s="131"/>
      <c r="F12" s="131"/>
      <c r="G12" s="131"/>
      <c r="H12" s="131"/>
      <c r="I12" s="193"/>
      <c r="J12" s="131">
        <v>0</v>
      </c>
      <c r="K12" s="131">
        <v>1679</v>
      </c>
    </row>
    <row r="13" spans="1:11" s="100" customFormat="1" ht="12.75">
      <c r="A13" s="196" t="s">
        <v>139</v>
      </c>
      <c r="B13" s="196" t="s">
        <v>139</v>
      </c>
      <c r="C13" s="131" t="s">
        <v>438</v>
      </c>
      <c r="D13" s="131"/>
      <c r="E13" s="131"/>
      <c r="F13" s="131"/>
      <c r="G13" s="131"/>
      <c r="H13" s="131"/>
      <c r="I13" s="193"/>
      <c r="J13" s="131">
        <v>0</v>
      </c>
      <c r="K13" s="131">
        <v>0</v>
      </c>
    </row>
    <row r="14" spans="1:11" s="100" customFormat="1" ht="12.75">
      <c r="A14" s="196" t="s">
        <v>140</v>
      </c>
      <c r="B14" s="196" t="s">
        <v>140</v>
      </c>
      <c r="C14" s="196" t="s">
        <v>141</v>
      </c>
      <c r="D14" s="196"/>
      <c r="E14" s="196"/>
      <c r="F14" s="196"/>
      <c r="G14" s="196"/>
      <c r="H14" s="196"/>
      <c r="I14" s="197"/>
      <c r="J14" s="131">
        <f>SUM(J12:J13)</f>
        <v>0</v>
      </c>
      <c r="K14" s="131">
        <f>SUM(K12:K13)</f>
        <v>1679</v>
      </c>
    </row>
    <row r="15" spans="1:11" s="100" customFormat="1" ht="12.75">
      <c r="A15" s="196"/>
      <c r="B15" s="196"/>
      <c r="C15" s="131"/>
      <c r="D15" s="131"/>
      <c r="E15" s="131"/>
      <c r="F15" s="131"/>
      <c r="G15" s="131"/>
      <c r="H15" s="131"/>
      <c r="I15" s="193"/>
      <c r="J15" s="131"/>
      <c r="K15" s="131"/>
    </row>
    <row r="16" spans="1:11" s="194" customFormat="1" ht="12.75">
      <c r="A16" s="195" t="s">
        <v>142</v>
      </c>
      <c r="B16" s="195" t="s">
        <v>142</v>
      </c>
      <c r="C16" s="106" t="s">
        <v>370</v>
      </c>
      <c r="D16" s="106"/>
      <c r="E16" s="106"/>
      <c r="F16" s="106"/>
      <c r="G16" s="106"/>
      <c r="H16" s="106"/>
      <c r="J16" s="106"/>
      <c r="K16" s="106"/>
    </row>
    <row r="17" spans="1:11" s="100" customFormat="1" ht="12.75">
      <c r="A17" s="196" t="s">
        <v>143</v>
      </c>
      <c r="B17" s="196" t="s">
        <v>143</v>
      </c>
      <c r="C17" s="131" t="s">
        <v>371</v>
      </c>
      <c r="D17" s="131"/>
      <c r="E17" s="131"/>
      <c r="F17" s="131"/>
      <c r="G17" s="131"/>
      <c r="H17" s="131"/>
      <c r="I17" s="193"/>
      <c r="J17" s="131">
        <v>2000</v>
      </c>
      <c r="K17" s="131">
        <v>2000</v>
      </c>
    </row>
    <row r="18" spans="1:11" s="100" customFormat="1" ht="12.75">
      <c r="A18" s="196" t="s">
        <v>144</v>
      </c>
      <c r="B18" s="196" t="s">
        <v>144</v>
      </c>
      <c r="C18" s="131" t="s">
        <v>372</v>
      </c>
      <c r="D18" s="131"/>
      <c r="E18" s="131"/>
      <c r="F18" s="131"/>
      <c r="G18" s="131"/>
      <c r="H18" s="131"/>
      <c r="I18" s="193"/>
      <c r="J18" s="131">
        <v>540</v>
      </c>
      <c r="K18" s="131">
        <v>540</v>
      </c>
    </row>
    <row r="19" spans="1:11" s="100" customFormat="1" ht="12.75">
      <c r="A19" s="196" t="s">
        <v>373</v>
      </c>
      <c r="B19" s="196" t="s">
        <v>373</v>
      </c>
      <c r="C19" s="131" t="s">
        <v>141</v>
      </c>
      <c r="D19" s="131"/>
      <c r="E19" s="131"/>
      <c r="F19" s="131"/>
      <c r="G19" s="131"/>
      <c r="H19" s="131"/>
      <c r="I19" s="193"/>
      <c r="J19" s="131">
        <f>SUM(J17:J18)</f>
        <v>2540</v>
      </c>
      <c r="K19" s="131">
        <f>SUM(K17:K18)</f>
        <v>2540</v>
      </c>
    </row>
    <row r="20" spans="1:11" s="100" customFormat="1" ht="12.75">
      <c r="A20" s="196"/>
      <c r="B20" s="196"/>
      <c r="C20" s="131"/>
      <c r="D20" s="131"/>
      <c r="E20" s="131"/>
      <c r="F20" s="131"/>
      <c r="G20" s="131"/>
      <c r="H20" s="131"/>
      <c r="I20" s="193"/>
      <c r="J20" s="131"/>
      <c r="K20" s="131"/>
    </row>
    <row r="21" spans="1:11" s="194" customFormat="1" ht="12.75">
      <c r="A21" s="195" t="s">
        <v>145</v>
      </c>
      <c r="B21" s="195" t="s">
        <v>145</v>
      </c>
      <c r="C21" s="106" t="s">
        <v>255</v>
      </c>
      <c r="D21" s="106"/>
      <c r="E21" s="106"/>
      <c r="F21" s="106"/>
      <c r="G21" s="106"/>
      <c r="H21" s="106"/>
      <c r="J21" s="106"/>
      <c r="K21" s="106"/>
    </row>
    <row r="22" spans="1:11" s="100" customFormat="1" ht="12.75">
      <c r="A22" s="196" t="s">
        <v>146</v>
      </c>
      <c r="B22" s="196" t="s">
        <v>146</v>
      </c>
      <c r="C22" s="131" t="s">
        <v>147</v>
      </c>
      <c r="D22" s="131"/>
      <c r="E22" s="131"/>
      <c r="F22" s="131"/>
      <c r="G22" s="131"/>
      <c r="H22" s="131"/>
      <c r="I22" s="193"/>
      <c r="J22" s="131">
        <v>0</v>
      </c>
      <c r="K22" s="131">
        <v>330</v>
      </c>
    </row>
    <row r="23" spans="1:11" s="100" customFormat="1" ht="12.75">
      <c r="A23" s="196" t="s">
        <v>148</v>
      </c>
      <c r="B23" s="196" t="s">
        <v>148</v>
      </c>
      <c r="C23" s="131" t="s">
        <v>365</v>
      </c>
      <c r="D23" s="131"/>
      <c r="E23" s="131"/>
      <c r="F23" s="131"/>
      <c r="G23" s="131"/>
      <c r="H23" s="131"/>
      <c r="I23" s="193"/>
      <c r="J23" s="131">
        <v>100</v>
      </c>
      <c r="K23" s="131">
        <v>75</v>
      </c>
    </row>
    <row r="24" spans="1:11" s="100" customFormat="1" ht="12.75">
      <c r="A24" s="196" t="s">
        <v>149</v>
      </c>
      <c r="B24" s="196" t="s">
        <v>149</v>
      </c>
      <c r="C24" s="131" t="s">
        <v>272</v>
      </c>
      <c r="D24" s="131"/>
      <c r="E24" s="131"/>
      <c r="F24" s="131"/>
      <c r="G24" s="131"/>
      <c r="H24" s="131"/>
      <c r="I24" s="193"/>
      <c r="J24" s="131">
        <v>9000</v>
      </c>
      <c r="K24" s="131">
        <v>9000</v>
      </c>
    </row>
    <row r="25" spans="1:11" s="100" customFormat="1" ht="12.75">
      <c r="A25" s="196" t="s">
        <v>150</v>
      </c>
      <c r="B25" s="196" t="s">
        <v>150</v>
      </c>
      <c r="C25" s="131" t="s">
        <v>151</v>
      </c>
      <c r="D25" s="131"/>
      <c r="E25" s="131"/>
      <c r="F25" s="131"/>
      <c r="G25" s="131"/>
      <c r="H25" s="131"/>
      <c r="I25" s="193"/>
      <c r="J25" s="131">
        <v>109515</v>
      </c>
      <c r="K25" s="131">
        <v>109515</v>
      </c>
    </row>
    <row r="26" spans="1:11" s="100" customFormat="1" ht="12.75">
      <c r="A26" s="196" t="s">
        <v>152</v>
      </c>
      <c r="B26" s="196" t="s">
        <v>152</v>
      </c>
      <c r="C26" s="131" t="s">
        <v>374</v>
      </c>
      <c r="D26" s="131"/>
      <c r="E26" s="131"/>
      <c r="F26" s="131"/>
      <c r="G26" s="131"/>
      <c r="H26" s="131"/>
      <c r="I26" s="193"/>
      <c r="J26" s="131">
        <v>2000</v>
      </c>
      <c r="K26" s="131">
        <v>2000</v>
      </c>
    </row>
    <row r="27" spans="1:11" s="100" customFormat="1" ht="12.75">
      <c r="A27" s="196" t="s">
        <v>375</v>
      </c>
      <c r="B27" s="196" t="s">
        <v>375</v>
      </c>
      <c r="C27" s="131" t="s">
        <v>23</v>
      </c>
      <c r="D27" s="131"/>
      <c r="E27" s="131"/>
      <c r="F27" s="131"/>
      <c r="G27" s="131"/>
      <c r="H27" s="131"/>
      <c r="I27" s="193"/>
      <c r="J27" s="131">
        <v>3000</v>
      </c>
      <c r="K27" s="131">
        <v>3000</v>
      </c>
    </row>
    <row r="28" spans="1:11" s="100" customFormat="1" ht="12.75">
      <c r="A28" s="196" t="s">
        <v>376</v>
      </c>
      <c r="B28" s="196" t="s">
        <v>376</v>
      </c>
      <c r="C28" s="131" t="s">
        <v>377</v>
      </c>
      <c r="D28" s="131"/>
      <c r="E28" s="131"/>
      <c r="F28" s="131"/>
      <c r="G28" s="131"/>
      <c r="H28" s="131"/>
      <c r="I28" s="193"/>
      <c r="J28" s="131">
        <v>1000</v>
      </c>
      <c r="K28" s="131">
        <v>1000</v>
      </c>
    </row>
    <row r="29" spans="1:11" s="100" customFormat="1" ht="12.75">
      <c r="A29" s="196" t="s">
        <v>378</v>
      </c>
      <c r="B29" s="196" t="s">
        <v>378</v>
      </c>
      <c r="C29" s="131" t="s">
        <v>383</v>
      </c>
      <c r="D29" s="131"/>
      <c r="E29" s="131"/>
      <c r="F29" s="131"/>
      <c r="G29" s="131"/>
      <c r="H29" s="131"/>
      <c r="I29" s="193"/>
      <c r="J29" s="131">
        <v>896</v>
      </c>
      <c r="K29" s="131">
        <v>995</v>
      </c>
    </row>
    <row r="30" spans="1:11" s="100" customFormat="1" ht="12.75">
      <c r="A30" s="196" t="s">
        <v>382</v>
      </c>
      <c r="B30" s="196" t="s">
        <v>382</v>
      </c>
      <c r="C30" s="131" t="s">
        <v>385</v>
      </c>
      <c r="D30" s="131"/>
      <c r="E30" s="131"/>
      <c r="F30" s="131"/>
      <c r="G30" s="131"/>
      <c r="H30" s="131"/>
      <c r="I30" s="193"/>
      <c r="J30" s="131">
        <v>6907</v>
      </c>
      <c r="K30" s="131">
        <v>6907</v>
      </c>
    </row>
    <row r="31" spans="1:11" s="100" customFormat="1" ht="12.75">
      <c r="A31" s="196" t="s">
        <v>384</v>
      </c>
      <c r="B31" s="196" t="s">
        <v>384</v>
      </c>
      <c r="C31" s="131" t="s">
        <v>387</v>
      </c>
      <c r="D31" s="131"/>
      <c r="E31" s="131"/>
      <c r="F31" s="131"/>
      <c r="G31" s="131"/>
      <c r="H31" s="131"/>
      <c r="I31" s="193"/>
      <c r="J31" s="131">
        <v>300</v>
      </c>
      <c r="K31" s="131">
        <v>90</v>
      </c>
    </row>
    <row r="32" spans="1:11" s="100" customFormat="1" ht="12.75">
      <c r="A32" s="196" t="s">
        <v>386</v>
      </c>
      <c r="B32" s="196" t="s">
        <v>386</v>
      </c>
      <c r="C32" s="131" t="s">
        <v>479</v>
      </c>
      <c r="D32" s="131"/>
      <c r="E32" s="131"/>
      <c r="F32" s="131"/>
      <c r="G32" s="131"/>
      <c r="H32" s="131"/>
      <c r="I32" s="193"/>
      <c r="J32" s="131">
        <v>0</v>
      </c>
      <c r="K32" s="131">
        <v>0</v>
      </c>
    </row>
    <row r="33" spans="1:11" s="100" customFormat="1" ht="12.75">
      <c r="A33" s="196" t="s">
        <v>386</v>
      </c>
      <c r="B33" s="196" t="s">
        <v>501</v>
      </c>
      <c r="C33" s="131" t="s">
        <v>502</v>
      </c>
      <c r="D33" s="131"/>
      <c r="E33" s="131"/>
      <c r="F33" s="131"/>
      <c r="G33" s="131"/>
      <c r="H33" s="131"/>
      <c r="I33" s="193"/>
      <c r="J33" s="131">
        <v>0</v>
      </c>
      <c r="K33" s="131">
        <v>135</v>
      </c>
    </row>
    <row r="34" spans="1:11" s="100" customFormat="1" ht="12.75">
      <c r="A34" s="196"/>
      <c r="B34" s="196" t="s">
        <v>503</v>
      </c>
      <c r="C34" s="131" t="s">
        <v>141</v>
      </c>
      <c r="D34" s="131"/>
      <c r="E34" s="131"/>
      <c r="F34" s="131"/>
      <c r="G34" s="131"/>
      <c r="H34" s="131"/>
      <c r="I34" s="193"/>
      <c r="J34" s="131">
        <f>SUM(J22:J33)</f>
        <v>132718</v>
      </c>
      <c r="K34" s="131">
        <f>SUM(K22:K33)</f>
        <v>133047</v>
      </c>
    </row>
    <row r="35" spans="1:12" s="194" customFormat="1" ht="12.75">
      <c r="A35" s="195" t="s">
        <v>153</v>
      </c>
      <c r="B35" s="196"/>
      <c r="C35" s="131"/>
      <c r="D35" s="131"/>
      <c r="E35" s="131"/>
      <c r="F35" s="131"/>
      <c r="G35" s="131"/>
      <c r="H35" s="131"/>
      <c r="I35" s="193"/>
      <c r="J35" s="131"/>
      <c r="K35" s="131"/>
      <c r="L35" s="100"/>
    </row>
    <row r="36" spans="1:12" s="100" customFormat="1" ht="12.75">
      <c r="A36" s="196" t="s">
        <v>155</v>
      </c>
      <c r="B36" s="195" t="s">
        <v>153</v>
      </c>
      <c r="C36" s="106" t="s">
        <v>154</v>
      </c>
      <c r="D36" s="106"/>
      <c r="E36" s="106"/>
      <c r="F36" s="106"/>
      <c r="G36" s="106"/>
      <c r="H36" s="106"/>
      <c r="I36" s="194"/>
      <c r="J36" s="106"/>
      <c r="K36" s="106"/>
      <c r="L36" s="194"/>
    </row>
    <row r="37" spans="1:11" s="100" customFormat="1" ht="12.75">
      <c r="A37" s="196" t="s">
        <v>156</v>
      </c>
      <c r="B37" s="196" t="s">
        <v>155</v>
      </c>
      <c r="C37" s="131" t="s">
        <v>28</v>
      </c>
      <c r="D37" s="131"/>
      <c r="E37" s="131"/>
      <c r="F37" s="131"/>
      <c r="G37" s="131"/>
      <c r="H37" s="131"/>
      <c r="I37" s="193"/>
      <c r="J37" s="131">
        <v>30000</v>
      </c>
      <c r="K37" s="131">
        <v>35229</v>
      </c>
    </row>
    <row r="38" spans="1:11" s="100" customFormat="1" ht="12.75">
      <c r="A38" s="196" t="s">
        <v>158</v>
      </c>
      <c r="B38" s="196" t="s">
        <v>156</v>
      </c>
      <c r="C38" s="131" t="s">
        <v>157</v>
      </c>
      <c r="D38" s="131"/>
      <c r="E38" s="131"/>
      <c r="F38" s="131"/>
      <c r="G38" s="131"/>
      <c r="H38" s="131"/>
      <c r="I38" s="193"/>
      <c r="J38" s="131">
        <v>800</v>
      </c>
      <c r="K38" s="131">
        <v>874</v>
      </c>
    </row>
    <row r="39" spans="1:11" s="100" customFormat="1" ht="12.75">
      <c r="A39" s="196" t="s">
        <v>159</v>
      </c>
      <c r="B39" s="196" t="s">
        <v>158</v>
      </c>
      <c r="C39" s="131" t="s">
        <v>160</v>
      </c>
      <c r="D39" s="131"/>
      <c r="E39" s="131"/>
      <c r="F39" s="131"/>
      <c r="G39" s="131"/>
      <c r="H39" s="131"/>
      <c r="I39" s="193"/>
      <c r="J39" s="131">
        <v>1500</v>
      </c>
      <c r="K39" s="131">
        <v>2449</v>
      </c>
    </row>
    <row r="40" spans="1:11" s="100" customFormat="1" ht="12.75">
      <c r="A40" s="196" t="s">
        <v>161</v>
      </c>
      <c r="B40" s="196" t="s">
        <v>159</v>
      </c>
      <c r="C40" s="131" t="s">
        <v>29</v>
      </c>
      <c r="D40" s="131"/>
      <c r="E40" s="131"/>
      <c r="F40" s="131"/>
      <c r="G40" s="131"/>
      <c r="H40" s="131"/>
      <c r="I40" s="193"/>
      <c r="J40" s="131">
        <v>7000</v>
      </c>
      <c r="K40" s="131">
        <v>7599</v>
      </c>
    </row>
    <row r="41" spans="1:11" s="100" customFormat="1" ht="12.75">
      <c r="A41" s="196" t="s">
        <v>162</v>
      </c>
      <c r="B41" s="196" t="s">
        <v>161</v>
      </c>
      <c r="C41" s="131" t="s">
        <v>31</v>
      </c>
      <c r="D41" s="131"/>
      <c r="E41" s="131"/>
      <c r="F41" s="131"/>
      <c r="G41" s="131"/>
      <c r="H41" s="131"/>
      <c r="I41" s="193"/>
      <c r="J41" s="131">
        <v>2400</v>
      </c>
      <c r="K41" s="131">
        <v>2452</v>
      </c>
    </row>
    <row r="42" spans="1:11" s="100" customFormat="1" ht="12.75">
      <c r="A42" s="196" t="s">
        <v>163</v>
      </c>
      <c r="B42" s="196" t="s">
        <v>162</v>
      </c>
      <c r="C42" s="131" t="s">
        <v>164</v>
      </c>
      <c r="D42" s="131"/>
      <c r="E42" s="131"/>
      <c r="F42" s="131"/>
      <c r="G42" s="131"/>
      <c r="H42" s="131"/>
      <c r="I42" s="193"/>
      <c r="J42" s="131">
        <v>200</v>
      </c>
      <c r="K42" s="131">
        <v>236</v>
      </c>
    </row>
    <row r="43" spans="1:11" s="100" customFormat="1" ht="12.75">
      <c r="A43" s="196" t="s">
        <v>165</v>
      </c>
      <c r="B43" s="196" t="s">
        <v>163</v>
      </c>
      <c r="C43" s="131" t="s">
        <v>362</v>
      </c>
      <c r="D43" s="131"/>
      <c r="E43" s="131"/>
      <c r="F43" s="131"/>
      <c r="G43" s="131"/>
      <c r="H43" s="131"/>
      <c r="I43" s="193"/>
      <c r="J43" s="131">
        <v>500</v>
      </c>
      <c r="K43" s="131">
        <v>1986</v>
      </c>
    </row>
    <row r="44" spans="1:11" s="100" customFormat="1" ht="12.75">
      <c r="A44" s="196" t="s">
        <v>439</v>
      </c>
      <c r="B44" s="196" t="s">
        <v>165</v>
      </c>
      <c r="C44" s="131" t="s">
        <v>440</v>
      </c>
      <c r="D44" s="131"/>
      <c r="E44" s="131"/>
      <c r="F44" s="131"/>
      <c r="G44" s="131"/>
      <c r="H44" s="131"/>
      <c r="I44" s="193"/>
      <c r="J44" s="131">
        <v>0</v>
      </c>
      <c r="K44" s="131">
        <v>226</v>
      </c>
    </row>
    <row r="45" spans="1:11" s="100" customFormat="1" ht="12.75">
      <c r="A45" s="196"/>
      <c r="B45" s="196" t="s">
        <v>439</v>
      </c>
      <c r="C45" s="131" t="s">
        <v>504</v>
      </c>
      <c r="D45" s="131"/>
      <c r="E45" s="131"/>
      <c r="F45" s="131"/>
      <c r="G45" s="131"/>
      <c r="H45" s="131"/>
      <c r="I45" s="193"/>
      <c r="J45" s="131">
        <v>0</v>
      </c>
      <c r="K45" s="131">
        <v>28</v>
      </c>
    </row>
    <row r="46" spans="1:12" s="194" customFormat="1" ht="12.75">
      <c r="A46" s="195" t="s">
        <v>166</v>
      </c>
      <c r="B46" s="196" t="s">
        <v>505</v>
      </c>
      <c r="C46" s="131" t="s">
        <v>141</v>
      </c>
      <c r="D46" s="131"/>
      <c r="E46" s="131"/>
      <c r="F46" s="131"/>
      <c r="G46" s="131"/>
      <c r="H46" s="131"/>
      <c r="I46" s="193"/>
      <c r="J46" s="131">
        <f>SUM(J37:J45)</f>
        <v>42400</v>
      </c>
      <c r="K46" s="131">
        <f>SUM(K37:K45)</f>
        <v>51079</v>
      </c>
      <c r="L46" s="100"/>
    </row>
    <row r="47" spans="1:11" s="100" customFormat="1" ht="12.75">
      <c r="A47" s="196" t="s">
        <v>168</v>
      </c>
      <c r="B47" s="196"/>
      <c r="C47" s="131"/>
      <c r="D47" s="131"/>
      <c r="E47" s="131"/>
      <c r="F47" s="131"/>
      <c r="G47" s="131"/>
      <c r="H47" s="131"/>
      <c r="I47" s="193"/>
      <c r="J47" s="131"/>
      <c r="K47" s="131"/>
    </row>
    <row r="48" spans="1:12" s="100" customFormat="1" ht="12.75">
      <c r="A48" s="196" t="s">
        <v>169</v>
      </c>
      <c r="B48" s="195" t="s">
        <v>166</v>
      </c>
      <c r="C48" s="106" t="s">
        <v>167</v>
      </c>
      <c r="D48" s="106"/>
      <c r="E48" s="106"/>
      <c r="F48" s="106"/>
      <c r="G48" s="106"/>
      <c r="H48" s="106"/>
      <c r="I48" s="194"/>
      <c r="J48" s="106"/>
      <c r="K48" s="106"/>
      <c r="L48" s="194"/>
    </row>
    <row r="49" spans="1:11" s="100" customFormat="1" ht="12.75">
      <c r="A49" s="196" t="s">
        <v>170</v>
      </c>
      <c r="B49" s="196" t="s">
        <v>168</v>
      </c>
      <c r="C49" s="131" t="s">
        <v>377</v>
      </c>
      <c r="D49" s="131"/>
      <c r="E49" s="131"/>
      <c r="F49" s="131"/>
      <c r="G49" s="131"/>
      <c r="H49" s="131"/>
      <c r="I49" s="193"/>
      <c r="J49" s="131">
        <v>0</v>
      </c>
      <c r="K49" s="131">
        <v>175</v>
      </c>
    </row>
    <row r="50" spans="1:11" s="100" customFormat="1" ht="12.75">
      <c r="A50" s="196" t="s">
        <v>171</v>
      </c>
      <c r="B50" s="196" t="s">
        <v>169</v>
      </c>
      <c r="C50" s="131" t="s">
        <v>256</v>
      </c>
      <c r="D50" s="131"/>
      <c r="E50" s="131"/>
      <c r="F50" s="131"/>
      <c r="G50" s="131"/>
      <c r="H50" s="131"/>
      <c r="I50" s="193"/>
      <c r="J50" s="131">
        <v>0</v>
      </c>
      <c r="K50" s="131">
        <v>485</v>
      </c>
    </row>
    <row r="51" spans="1:11" s="100" customFormat="1" ht="12.75">
      <c r="A51" s="196" t="s">
        <v>497</v>
      </c>
      <c r="B51" s="196" t="s">
        <v>170</v>
      </c>
      <c r="C51" s="131" t="s">
        <v>480</v>
      </c>
      <c r="D51" s="131"/>
      <c r="E51" s="131"/>
      <c r="F51" s="131"/>
      <c r="G51" s="131"/>
      <c r="H51" s="131"/>
      <c r="I51" s="193"/>
      <c r="J51" s="131">
        <v>0</v>
      </c>
      <c r="K51" s="131">
        <v>15</v>
      </c>
    </row>
    <row r="52" spans="1:11" s="100" customFormat="1" ht="12.75">
      <c r="A52" s="196"/>
      <c r="B52" s="196" t="s">
        <v>171</v>
      </c>
      <c r="C52" s="131" t="s">
        <v>496</v>
      </c>
      <c r="D52" s="131"/>
      <c r="E52" s="131"/>
      <c r="F52" s="131"/>
      <c r="G52" s="131"/>
      <c r="H52" s="131"/>
      <c r="I52" s="193"/>
      <c r="J52" s="131">
        <v>0</v>
      </c>
      <c r="K52" s="131">
        <v>0</v>
      </c>
    </row>
    <row r="53" spans="1:11" s="100" customFormat="1" ht="12.75">
      <c r="A53" s="196"/>
      <c r="B53" s="196" t="s">
        <v>497</v>
      </c>
      <c r="C53" s="131" t="s">
        <v>141</v>
      </c>
      <c r="D53" s="131"/>
      <c r="E53" s="131"/>
      <c r="F53" s="131"/>
      <c r="G53" s="131"/>
      <c r="H53" s="131"/>
      <c r="I53" s="193"/>
      <c r="J53" s="131">
        <v>0</v>
      </c>
      <c r="K53" s="131">
        <f>SUM(K49:K52)</f>
        <v>675</v>
      </c>
    </row>
    <row r="54" spans="1:11" s="100" customFormat="1" ht="12.75">
      <c r="A54" s="196"/>
      <c r="B54" s="196"/>
      <c r="C54" s="131"/>
      <c r="D54" s="131"/>
      <c r="E54" s="131"/>
      <c r="F54" s="131"/>
      <c r="G54" s="131"/>
      <c r="H54" s="131"/>
      <c r="I54" s="193"/>
      <c r="J54" s="131"/>
      <c r="K54" s="131"/>
    </row>
    <row r="55" spans="1:11" s="100" customFormat="1" ht="12.75">
      <c r="A55" s="196"/>
      <c r="B55" s="196"/>
      <c r="C55" s="131"/>
      <c r="D55" s="131"/>
      <c r="E55" s="131"/>
      <c r="F55" s="131"/>
      <c r="G55" s="131"/>
      <c r="H55" s="131"/>
      <c r="I55" s="193"/>
      <c r="J55" s="131"/>
      <c r="K55" s="131"/>
    </row>
    <row r="56" spans="1:11" s="100" customFormat="1" ht="12.75">
      <c r="A56" s="196"/>
      <c r="B56" s="196"/>
      <c r="C56" s="131"/>
      <c r="D56" s="131"/>
      <c r="E56" s="131"/>
      <c r="F56" s="131"/>
      <c r="G56" s="131"/>
      <c r="H56" s="131"/>
      <c r="I56" s="193"/>
      <c r="J56" s="131"/>
      <c r="K56" s="131"/>
    </row>
    <row r="57" spans="1:11" s="100" customFormat="1" ht="12.75">
      <c r="A57" s="196"/>
      <c r="B57" s="196"/>
      <c r="C57" s="131"/>
      <c r="D57" s="131"/>
      <c r="E57" s="131"/>
      <c r="F57" s="131"/>
      <c r="G57" s="131"/>
      <c r="H57" s="131"/>
      <c r="I57" s="193"/>
      <c r="J57" s="131"/>
      <c r="K57" s="131"/>
    </row>
    <row r="58" spans="1:11" s="100" customFormat="1" ht="12.75">
      <c r="A58" s="196"/>
      <c r="B58" s="196"/>
      <c r="C58" s="131"/>
      <c r="D58" s="131"/>
      <c r="E58" s="131"/>
      <c r="F58" s="131"/>
      <c r="G58" s="131"/>
      <c r="H58" s="131"/>
      <c r="I58" s="193"/>
      <c r="J58" s="131"/>
      <c r="K58" s="131"/>
    </row>
    <row r="59" spans="1:12" s="194" customFormat="1" ht="12.75">
      <c r="A59" s="195" t="s">
        <v>172</v>
      </c>
      <c r="B59" s="196"/>
      <c r="C59" s="131"/>
      <c r="D59" s="131"/>
      <c r="E59" s="131"/>
      <c r="F59" s="131"/>
      <c r="G59" s="131"/>
      <c r="H59" s="131"/>
      <c r="I59" s="193"/>
      <c r="J59" s="131"/>
      <c r="K59" s="131"/>
      <c r="L59" s="100"/>
    </row>
    <row r="60" spans="1:15" s="100" customFormat="1" ht="12.75">
      <c r="A60" s="196" t="s">
        <v>174</v>
      </c>
      <c r="B60" s="196"/>
      <c r="C60" s="131"/>
      <c r="D60" s="131"/>
      <c r="E60" s="131"/>
      <c r="F60" s="131"/>
      <c r="G60" s="131"/>
      <c r="H60" s="131"/>
      <c r="I60" s="193"/>
      <c r="J60" s="131"/>
      <c r="K60" s="131"/>
      <c r="N60" s="131"/>
      <c r="O60" s="131"/>
    </row>
    <row r="61" spans="1:15" s="100" customFormat="1" ht="12.75">
      <c r="A61" s="196" t="s">
        <v>175</v>
      </c>
      <c r="B61" s="195" t="s">
        <v>172</v>
      </c>
      <c r="C61" s="106" t="s">
        <v>173</v>
      </c>
      <c r="D61" s="106"/>
      <c r="E61" s="106"/>
      <c r="F61" s="106"/>
      <c r="G61" s="106"/>
      <c r="H61" s="106"/>
      <c r="I61" s="194"/>
      <c r="J61" s="106"/>
      <c r="K61" s="106"/>
      <c r="L61" s="194"/>
      <c r="N61" s="131"/>
      <c r="O61" s="131"/>
    </row>
    <row r="62" spans="1:15" s="100" customFormat="1" ht="12.75">
      <c r="A62" s="196" t="s">
        <v>176</v>
      </c>
      <c r="B62" s="196" t="s">
        <v>174</v>
      </c>
      <c r="C62" s="131" t="s">
        <v>257</v>
      </c>
      <c r="D62" s="131"/>
      <c r="E62" s="131"/>
      <c r="F62" s="131"/>
      <c r="G62" s="131"/>
      <c r="H62" s="131"/>
      <c r="I62" s="193"/>
      <c r="J62" s="131">
        <f>SUM(J63:J64)</f>
        <v>7826</v>
      </c>
      <c r="K62" s="131">
        <f>SUM(K63:K64)</f>
        <v>8770</v>
      </c>
      <c r="N62" s="131"/>
      <c r="O62" s="131"/>
    </row>
    <row r="63" spans="1:15" s="100" customFormat="1" ht="12.75">
      <c r="A63" s="196"/>
      <c r="B63" s="196" t="s">
        <v>175</v>
      </c>
      <c r="C63" s="131" t="s">
        <v>258</v>
      </c>
      <c r="D63" s="131"/>
      <c r="E63" s="131"/>
      <c r="F63" s="131"/>
      <c r="G63" s="131"/>
      <c r="H63" s="131"/>
      <c r="I63" s="193"/>
      <c r="J63" s="131">
        <v>7826</v>
      </c>
      <c r="K63" s="131">
        <v>6856</v>
      </c>
      <c r="N63" s="131"/>
      <c r="O63" s="131"/>
    </row>
    <row r="64" spans="1:15" s="100" customFormat="1" ht="12.75">
      <c r="A64" s="196" t="s">
        <v>177</v>
      </c>
      <c r="B64" s="196" t="s">
        <v>176</v>
      </c>
      <c r="C64" s="131" t="s">
        <v>259</v>
      </c>
      <c r="D64" s="131"/>
      <c r="E64" s="131"/>
      <c r="F64" s="131"/>
      <c r="G64" s="131"/>
      <c r="H64" s="131"/>
      <c r="I64" s="193"/>
      <c r="J64" s="131">
        <v>0</v>
      </c>
      <c r="K64" s="131">
        <v>1914</v>
      </c>
      <c r="N64" s="131"/>
      <c r="O64" s="131"/>
    </row>
    <row r="65" spans="1:15" s="100" customFormat="1" ht="12.75">
      <c r="A65" s="196" t="s">
        <v>178</v>
      </c>
      <c r="B65" s="196"/>
      <c r="C65" s="131"/>
      <c r="D65" s="131"/>
      <c r="E65" s="131"/>
      <c r="F65" s="131"/>
      <c r="G65" s="131"/>
      <c r="H65" s="131"/>
      <c r="I65" s="193"/>
      <c r="J65" s="131"/>
      <c r="K65" s="131"/>
      <c r="N65" s="131"/>
      <c r="O65" s="131"/>
    </row>
    <row r="66" spans="1:15" s="100" customFormat="1" ht="12.75">
      <c r="A66" s="196" t="s">
        <v>179</v>
      </c>
      <c r="B66" s="196" t="s">
        <v>177</v>
      </c>
      <c r="C66" s="131" t="s">
        <v>260</v>
      </c>
      <c r="D66" s="131"/>
      <c r="E66" s="131"/>
      <c r="F66" s="131"/>
      <c r="G66" s="131"/>
      <c r="H66" s="131"/>
      <c r="I66" s="193"/>
      <c r="J66" s="131">
        <f>SUM(J67:J71)</f>
        <v>11222</v>
      </c>
      <c r="K66" s="131">
        <f>SUM(K67:K71)</f>
        <v>11222</v>
      </c>
      <c r="N66" s="131"/>
      <c r="O66" s="131"/>
    </row>
    <row r="67" spans="1:15" s="100" customFormat="1" ht="12.75">
      <c r="A67" s="196" t="s">
        <v>263</v>
      </c>
      <c r="B67" s="196" t="s">
        <v>178</v>
      </c>
      <c r="C67" s="131" t="s">
        <v>262</v>
      </c>
      <c r="D67" s="131"/>
      <c r="E67" s="131"/>
      <c r="F67" s="131"/>
      <c r="G67" s="131"/>
      <c r="H67" s="131"/>
      <c r="I67" s="193"/>
      <c r="J67" s="131">
        <v>3686</v>
      </c>
      <c r="K67" s="131">
        <v>3686</v>
      </c>
      <c r="N67" s="131"/>
      <c r="O67" s="131"/>
    </row>
    <row r="68" spans="1:15" s="100" customFormat="1" ht="12.75">
      <c r="A68" s="196" t="s">
        <v>265</v>
      </c>
      <c r="B68" s="196" t="s">
        <v>179</v>
      </c>
      <c r="C68" s="131" t="s">
        <v>261</v>
      </c>
      <c r="D68" s="131"/>
      <c r="E68" s="131"/>
      <c r="F68" s="131"/>
      <c r="G68" s="131"/>
      <c r="H68" s="131"/>
      <c r="I68" s="193"/>
      <c r="J68" s="131">
        <v>6620</v>
      </c>
      <c r="K68" s="131">
        <v>6620</v>
      </c>
      <c r="N68" s="131"/>
      <c r="O68" s="131"/>
    </row>
    <row r="69" spans="1:15" s="100" customFormat="1" ht="12.75">
      <c r="A69" s="196" t="s">
        <v>267</v>
      </c>
      <c r="B69" s="196" t="s">
        <v>263</v>
      </c>
      <c r="C69" s="131" t="s">
        <v>264</v>
      </c>
      <c r="D69" s="131"/>
      <c r="E69" s="131"/>
      <c r="F69" s="131"/>
      <c r="G69" s="131"/>
      <c r="H69" s="131"/>
      <c r="I69" s="193"/>
      <c r="J69" s="131">
        <v>100</v>
      </c>
      <c r="K69" s="131">
        <v>100</v>
      </c>
      <c r="N69" s="131"/>
      <c r="O69" s="131"/>
    </row>
    <row r="70" spans="1:15" s="100" customFormat="1" ht="12.75">
      <c r="A70" s="196"/>
      <c r="B70" s="196" t="s">
        <v>265</v>
      </c>
      <c r="C70" s="131" t="s">
        <v>266</v>
      </c>
      <c r="D70" s="131"/>
      <c r="E70" s="131"/>
      <c r="F70" s="131"/>
      <c r="G70" s="131"/>
      <c r="H70" s="131"/>
      <c r="I70" s="193"/>
      <c r="J70" s="131">
        <v>3291</v>
      </c>
      <c r="K70" s="131">
        <v>3291</v>
      </c>
      <c r="N70" s="131"/>
      <c r="O70" s="131"/>
    </row>
    <row r="71" spans="1:15" s="100" customFormat="1" ht="12.75">
      <c r="A71" s="196" t="s">
        <v>180</v>
      </c>
      <c r="B71" s="196" t="s">
        <v>267</v>
      </c>
      <c r="C71" s="131" t="s">
        <v>268</v>
      </c>
      <c r="D71" s="131"/>
      <c r="E71" s="131"/>
      <c r="F71" s="131"/>
      <c r="G71" s="131"/>
      <c r="H71" s="131"/>
      <c r="I71" s="193"/>
      <c r="J71" s="131">
        <v>-2475</v>
      </c>
      <c r="K71" s="131">
        <v>-2475</v>
      </c>
      <c r="N71" s="131"/>
      <c r="O71" s="131"/>
    </row>
    <row r="72" spans="1:11" s="100" customFormat="1" ht="12.75">
      <c r="A72" s="196"/>
      <c r="B72" s="196"/>
      <c r="C72" s="131"/>
      <c r="D72" s="131"/>
      <c r="E72" s="131"/>
      <c r="F72" s="131"/>
      <c r="G72" s="131"/>
      <c r="H72" s="131"/>
      <c r="I72" s="193"/>
      <c r="J72" s="131"/>
      <c r="K72" s="131"/>
    </row>
    <row r="73" spans="1:11" s="100" customFormat="1" ht="12.75">
      <c r="A73" s="196" t="s">
        <v>181</v>
      </c>
      <c r="B73" s="196" t="s">
        <v>180</v>
      </c>
      <c r="C73" s="131" t="s">
        <v>269</v>
      </c>
      <c r="D73" s="131"/>
      <c r="E73" s="131"/>
      <c r="F73" s="131"/>
      <c r="G73" s="131"/>
      <c r="H73" s="131"/>
      <c r="I73" s="193"/>
      <c r="J73" s="131">
        <v>3000</v>
      </c>
      <c r="K73" s="131">
        <v>3000</v>
      </c>
    </row>
    <row r="74" spans="1:11" s="100" customFormat="1" ht="12.75">
      <c r="A74" s="196" t="s">
        <v>182</v>
      </c>
      <c r="B74" s="196"/>
      <c r="C74" s="131"/>
      <c r="D74" s="131"/>
      <c r="E74" s="131"/>
      <c r="F74" s="131"/>
      <c r="G74" s="131"/>
      <c r="H74" s="131"/>
      <c r="I74" s="193"/>
      <c r="J74" s="131"/>
      <c r="K74" s="131"/>
    </row>
    <row r="75" spans="1:11" s="100" customFormat="1" ht="12.75">
      <c r="A75" s="196" t="s">
        <v>183</v>
      </c>
      <c r="B75" s="196" t="s">
        <v>181</v>
      </c>
      <c r="C75" s="131" t="s">
        <v>271</v>
      </c>
      <c r="D75" s="131"/>
      <c r="E75" s="131"/>
      <c r="F75" s="131"/>
      <c r="G75" s="131"/>
      <c r="H75" s="131"/>
      <c r="I75" s="193"/>
      <c r="J75" s="131">
        <f>SUM(J76:J77)</f>
        <v>2937</v>
      </c>
      <c r="K75" s="131">
        <f>SUM(K76:K77)</f>
        <v>2937</v>
      </c>
    </row>
    <row r="76" spans="1:11" s="100" customFormat="1" ht="12.75">
      <c r="A76" s="196"/>
      <c r="B76" s="196" t="s">
        <v>182</v>
      </c>
      <c r="C76" s="131" t="s">
        <v>270</v>
      </c>
      <c r="D76" s="131"/>
      <c r="E76" s="131"/>
      <c r="F76" s="131"/>
      <c r="G76" s="131"/>
      <c r="H76" s="131"/>
      <c r="I76" s="193"/>
      <c r="J76" s="131">
        <v>940</v>
      </c>
      <c r="K76" s="131">
        <v>940</v>
      </c>
    </row>
    <row r="77" spans="1:11" s="100" customFormat="1" ht="12.75">
      <c r="A77" s="196" t="s">
        <v>184</v>
      </c>
      <c r="B77" s="196" t="s">
        <v>183</v>
      </c>
      <c r="C77" s="131" t="s">
        <v>35</v>
      </c>
      <c r="D77" s="131"/>
      <c r="E77" s="131"/>
      <c r="F77" s="131"/>
      <c r="G77" s="131"/>
      <c r="H77" s="131"/>
      <c r="I77" s="193"/>
      <c r="J77" s="131">
        <v>1997</v>
      </c>
      <c r="K77" s="131">
        <v>1997</v>
      </c>
    </row>
    <row r="78" spans="1:11" s="100" customFormat="1" ht="12.75">
      <c r="A78" s="196" t="s">
        <v>364</v>
      </c>
      <c r="B78" s="196"/>
      <c r="C78" s="131"/>
      <c r="D78" s="131"/>
      <c r="E78" s="131"/>
      <c r="F78" s="131"/>
      <c r="G78" s="131"/>
      <c r="H78" s="131"/>
      <c r="I78" s="193"/>
      <c r="J78" s="131"/>
      <c r="K78" s="131"/>
    </row>
    <row r="79" spans="1:11" s="100" customFormat="1" ht="12.75">
      <c r="A79" s="196" t="s">
        <v>441</v>
      </c>
      <c r="B79" s="196" t="s">
        <v>184</v>
      </c>
      <c r="C79" s="131" t="s">
        <v>363</v>
      </c>
      <c r="D79" s="131"/>
      <c r="E79" s="131"/>
      <c r="F79" s="131"/>
      <c r="G79" s="131"/>
      <c r="H79" s="131"/>
      <c r="I79" s="193"/>
      <c r="J79" s="131">
        <v>651</v>
      </c>
      <c r="K79" s="131">
        <v>651</v>
      </c>
    </row>
    <row r="80" spans="1:11" s="100" customFormat="1" ht="12.75">
      <c r="A80" s="196" t="s">
        <v>442</v>
      </c>
      <c r="B80" s="196" t="s">
        <v>364</v>
      </c>
      <c r="C80" s="131" t="s">
        <v>500</v>
      </c>
      <c r="D80" s="131"/>
      <c r="E80" s="131"/>
      <c r="F80" s="131"/>
      <c r="G80" s="131"/>
      <c r="H80" s="131"/>
      <c r="I80" s="193"/>
      <c r="J80" s="131">
        <v>3007</v>
      </c>
      <c r="K80" s="131">
        <v>11923</v>
      </c>
    </row>
    <row r="81" spans="1:11" s="100" customFormat="1" ht="12.75">
      <c r="A81" s="196" t="s">
        <v>444</v>
      </c>
      <c r="B81" s="196" t="s">
        <v>441</v>
      </c>
      <c r="C81" s="131" t="s">
        <v>449</v>
      </c>
      <c r="D81" s="131"/>
      <c r="E81" s="131"/>
      <c r="F81" s="131"/>
      <c r="G81" s="131"/>
      <c r="H81" s="131"/>
      <c r="I81" s="193"/>
      <c r="J81" s="131">
        <v>0</v>
      </c>
      <c r="K81" s="131">
        <v>970</v>
      </c>
    </row>
    <row r="82" spans="1:11" s="100" customFormat="1" ht="12.75">
      <c r="A82" s="196" t="s">
        <v>445</v>
      </c>
      <c r="B82" s="196" t="s">
        <v>442</v>
      </c>
      <c r="C82" s="131" t="s">
        <v>446</v>
      </c>
      <c r="D82" s="131"/>
      <c r="E82" s="131"/>
      <c r="F82" s="131"/>
      <c r="G82" s="131"/>
      <c r="H82" s="131"/>
      <c r="I82" s="193"/>
      <c r="J82" s="131">
        <v>0</v>
      </c>
      <c r="K82" s="131">
        <v>906</v>
      </c>
    </row>
    <row r="83" spans="1:11" s="100" customFormat="1" ht="12.75">
      <c r="A83" s="196" t="s">
        <v>448</v>
      </c>
      <c r="B83" s="196" t="s">
        <v>444</v>
      </c>
      <c r="C83" s="131" t="s">
        <v>447</v>
      </c>
      <c r="D83" s="131"/>
      <c r="E83" s="131"/>
      <c r="F83" s="131"/>
      <c r="G83" s="131"/>
      <c r="H83" s="131"/>
      <c r="I83" s="193"/>
      <c r="J83" s="131">
        <v>0</v>
      </c>
      <c r="K83" s="131">
        <v>1060</v>
      </c>
    </row>
    <row r="84" spans="1:11" s="100" customFormat="1" ht="12.75">
      <c r="A84" s="196" t="s">
        <v>483</v>
      </c>
      <c r="B84" s="196" t="s">
        <v>445</v>
      </c>
      <c r="C84" s="131" t="s">
        <v>141</v>
      </c>
      <c r="D84" s="131"/>
      <c r="E84" s="131"/>
      <c r="F84" s="131"/>
      <c r="G84" s="131"/>
      <c r="H84" s="131"/>
      <c r="I84" s="193"/>
      <c r="J84" s="133">
        <f>SUM(J62+J66+J73+J75+J79+J80+J82+J85+J83)</f>
        <v>28643</v>
      </c>
      <c r="K84" s="133">
        <f>SUM(K62+K66+K73+K75+K79+K80+K82+K85+K83+K81)</f>
        <v>41439</v>
      </c>
    </row>
    <row r="85" spans="1:11" s="100" customFormat="1" ht="12.75">
      <c r="A85" s="196"/>
      <c r="B85" s="196" t="s">
        <v>448</v>
      </c>
      <c r="C85" s="131" t="s">
        <v>443</v>
      </c>
      <c r="D85" s="131"/>
      <c r="E85" s="131"/>
      <c r="F85" s="131"/>
      <c r="G85" s="131"/>
      <c r="H85" s="131"/>
      <c r="I85" s="193"/>
      <c r="J85" s="131">
        <v>0</v>
      </c>
      <c r="K85" s="131">
        <v>0</v>
      </c>
    </row>
    <row r="86" spans="1:12" s="194" customFormat="1" ht="12.75">
      <c r="A86" s="195" t="s">
        <v>185</v>
      </c>
      <c r="B86" s="196" t="s">
        <v>483</v>
      </c>
      <c r="C86" s="131" t="s">
        <v>484</v>
      </c>
      <c r="D86" s="131"/>
      <c r="E86" s="131"/>
      <c r="F86" s="131"/>
      <c r="G86" s="131"/>
      <c r="H86" s="131"/>
      <c r="I86" s="193"/>
      <c r="J86" s="131">
        <v>0</v>
      </c>
      <c r="K86" s="131">
        <v>0</v>
      </c>
      <c r="L86" s="100"/>
    </row>
    <row r="87" spans="1:11" s="100" customFormat="1" ht="12.75">
      <c r="A87" s="196" t="s">
        <v>186</v>
      </c>
      <c r="B87" s="196"/>
      <c r="C87" s="131"/>
      <c r="D87" s="131"/>
      <c r="E87" s="131"/>
      <c r="F87" s="131"/>
      <c r="G87" s="131"/>
      <c r="H87" s="131"/>
      <c r="I87" s="193"/>
      <c r="J87" s="133"/>
      <c r="K87" s="131"/>
    </row>
    <row r="88" spans="1:12" s="100" customFormat="1" ht="12.75">
      <c r="A88" s="196" t="s">
        <v>187</v>
      </c>
      <c r="B88" s="195" t="s">
        <v>185</v>
      </c>
      <c r="C88" s="106" t="s">
        <v>173</v>
      </c>
      <c r="D88" s="106"/>
      <c r="E88" s="106"/>
      <c r="F88" s="106"/>
      <c r="G88" s="106"/>
      <c r="H88" s="106"/>
      <c r="I88" s="194"/>
      <c r="J88" s="170"/>
      <c r="K88" s="106"/>
      <c r="L88" s="194"/>
    </row>
    <row r="89" spans="1:11" s="100" customFormat="1" ht="12.75">
      <c r="A89" s="131"/>
      <c r="B89" s="196" t="s">
        <v>186</v>
      </c>
      <c r="C89" s="131" t="s">
        <v>381</v>
      </c>
      <c r="D89" s="131"/>
      <c r="E89" s="131"/>
      <c r="F89" s="131"/>
      <c r="G89" s="131"/>
      <c r="H89" s="131"/>
      <c r="I89" s="193"/>
      <c r="J89" s="133">
        <v>176</v>
      </c>
      <c r="K89" s="133">
        <v>176</v>
      </c>
    </row>
    <row r="90" spans="1:12" s="194" customFormat="1" ht="12.75">
      <c r="A90" s="195" t="s">
        <v>188</v>
      </c>
      <c r="B90" s="196" t="s">
        <v>187</v>
      </c>
      <c r="C90" s="131" t="s">
        <v>141</v>
      </c>
      <c r="D90" s="131"/>
      <c r="E90" s="131"/>
      <c r="F90" s="131"/>
      <c r="G90" s="131"/>
      <c r="H90" s="131"/>
      <c r="I90" s="193"/>
      <c r="J90" s="133">
        <f>SUM(J89)</f>
        <v>176</v>
      </c>
      <c r="K90" s="133">
        <v>176</v>
      </c>
      <c r="L90" s="100"/>
    </row>
    <row r="91" spans="1:11" s="100" customFormat="1" ht="12.75">
      <c r="A91" s="196" t="s">
        <v>189</v>
      </c>
      <c r="B91" s="131"/>
      <c r="C91" s="131"/>
      <c r="D91" s="131"/>
      <c r="E91" s="131"/>
      <c r="F91" s="131"/>
      <c r="G91" s="131"/>
      <c r="H91" s="131"/>
      <c r="J91" s="131"/>
      <c r="K91" s="131"/>
    </row>
    <row r="92" spans="1:12" s="100" customFormat="1" ht="12.75">
      <c r="A92" s="196" t="s">
        <v>190</v>
      </c>
      <c r="B92" s="195" t="s">
        <v>188</v>
      </c>
      <c r="C92" s="106" t="s">
        <v>192</v>
      </c>
      <c r="D92" s="106"/>
      <c r="E92" s="106"/>
      <c r="F92" s="106"/>
      <c r="G92" s="106"/>
      <c r="H92" s="106"/>
      <c r="I92" s="194"/>
      <c r="J92" s="106"/>
      <c r="K92" s="106"/>
      <c r="L92" s="194"/>
    </row>
    <row r="93" spans="1:11" s="100" customFormat="1" ht="12.75">
      <c r="A93" s="196"/>
      <c r="B93" s="196" t="s">
        <v>189</v>
      </c>
      <c r="C93" s="131" t="s">
        <v>194</v>
      </c>
      <c r="D93" s="131"/>
      <c r="E93" s="131"/>
      <c r="F93" s="131"/>
      <c r="G93" s="131"/>
      <c r="H93" s="131"/>
      <c r="I93" s="193"/>
      <c r="J93" s="131">
        <v>0</v>
      </c>
      <c r="K93" s="131">
        <v>0</v>
      </c>
    </row>
    <row r="94" spans="1:12" s="194" customFormat="1" ht="12.75">
      <c r="A94" s="195" t="s">
        <v>191</v>
      </c>
      <c r="B94" s="196" t="s">
        <v>190</v>
      </c>
      <c r="C94" s="131" t="s">
        <v>141</v>
      </c>
      <c r="D94" s="131"/>
      <c r="E94" s="131"/>
      <c r="F94" s="131"/>
      <c r="G94" s="131"/>
      <c r="H94" s="131"/>
      <c r="I94" s="193"/>
      <c r="J94" s="131">
        <f>SUM(J93)</f>
        <v>0</v>
      </c>
      <c r="K94" s="131">
        <f>SUM(K93)</f>
        <v>0</v>
      </c>
      <c r="L94" s="100"/>
    </row>
    <row r="95" spans="1:11" s="100" customFormat="1" ht="12.75">
      <c r="A95" s="196" t="s">
        <v>193</v>
      </c>
      <c r="B95" s="196"/>
      <c r="C95" s="131"/>
      <c r="D95" s="131"/>
      <c r="E95" s="131"/>
      <c r="F95" s="131"/>
      <c r="G95" s="131"/>
      <c r="H95" s="131"/>
      <c r="I95" s="193"/>
      <c r="J95" s="131"/>
      <c r="K95" s="131"/>
    </row>
    <row r="96" spans="1:12" s="100" customFormat="1" ht="12.75">
      <c r="A96" s="196" t="s">
        <v>195</v>
      </c>
      <c r="B96" s="195" t="s">
        <v>191</v>
      </c>
      <c r="C96" s="106" t="s">
        <v>197</v>
      </c>
      <c r="D96" s="106"/>
      <c r="E96" s="106"/>
      <c r="F96" s="106"/>
      <c r="G96" s="106"/>
      <c r="H96" s="106"/>
      <c r="I96" s="194"/>
      <c r="J96" s="106"/>
      <c r="K96" s="106"/>
      <c r="L96" s="194"/>
    </row>
    <row r="97" spans="1:11" s="100" customFormat="1" ht="12.75">
      <c r="A97" s="196"/>
      <c r="B97" s="196" t="s">
        <v>193</v>
      </c>
      <c r="C97" s="131" t="s">
        <v>199</v>
      </c>
      <c r="D97" s="131"/>
      <c r="E97" s="131"/>
      <c r="F97" s="131"/>
      <c r="G97" s="131"/>
      <c r="H97" s="131"/>
      <c r="I97" s="193"/>
      <c r="J97" s="131">
        <v>0</v>
      </c>
      <c r="K97" s="131">
        <v>0</v>
      </c>
    </row>
    <row r="98" spans="1:12" s="194" customFormat="1" ht="12.75">
      <c r="A98" s="195" t="s">
        <v>196</v>
      </c>
      <c r="B98" s="196" t="s">
        <v>195</v>
      </c>
      <c r="C98" s="131" t="s">
        <v>141</v>
      </c>
      <c r="D98" s="131"/>
      <c r="E98" s="131"/>
      <c r="F98" s="131"/>
      <c r="G98" s="131"/>
      <c r="H98" s="131"/>
      <c r="I98" s="193"/>
      <c r="J98" s="131">
        <f>SUM(J97)</f>
        <v>0</v>
      </c>
      <c r="K98" s="131">
        <f>SUM(K97)</f>
        <v>0</v>
      </c>
      <c r="L98" s="100"/>
    </row>
    <row r="99" spans="1:11" s="100" customFormat="1" ht="12.75">
      <c r="A99" s="196" t="s">
        <v>198</v>
      </c>
      <c r="B99" s="196"/>
      <c r="C99" s="131"/>
      <c r="D99" s="131"/>
      <c r="E99" s="131"/>
      <c r="F99" s="131"/>
      <c r="G99" s="131"/>
      <c r="H99" s="131"/>
      <c r="I99" s="193"/>
      <c r="J99" s="131"/>
      <c r="K99" s="131"/>
    </row>
    <row r="100" spans="1:12" s="100" customFormat="1" ht="12.75">
      <c r="A100" s="196" t="s">
        <v>200</v>
      </c>
      <c r="B100" s="195" t="s">
        <v>196</v>
      </c>
      <c r="C100" s="195" t="s">
        <v>202</v>
      </c>
      <c r="D100" s="106"/>
      <c r="E100" s="106"/>
      <c r="F100" s="106"/>
      <c r="G100" s="106"/>
      <c r="H100" s="106"/>
      <c r="I100" s="194"/>
      <c r="J100" s="106"/>
      <c r="K100" s="106"/>
      <c r="L100" s="194"/>
    </row>
    <row r="101" spans="1:11" s="100" customFormat="1" ht="12.75">
      <c r="A101" s="196"/>
      <c r="B101" s="196" t="s">
        <v>198</v>
      </c>
      <c r="C101" s="131" t="s">
        <v>204</v>
      </c>
      <c r="D101" s="131"/>
      <c r="E101" s="131"/>
      <c r="F101" s="131"/>
      <c r="G101" s="131"/>
      <c r="H101" s="131"/>
      <c r="I101" s="193"/>
      <c r="J101" s="131">
        <v>0</v>
      </c>
      <c r="K101" s="131">
        <v>0</v>
      </c>
    </row>
    <row r="102" spans="1:12" s="106" customFormat="1" ht="12.75">
      <c r="A102" s="195" t="s">
        <v>201</v>
      </c>
      <c r="B102" s="196" t="s">
        <v>200</v>
      </c>
      <c r="C102" s="131" t="s">
        <v>141</v>
      </c>
      <c r="D102" s="131"/>
      <c r="E102" s="131"/>
      <c r="F102" s="131"/>
      <c r="G102" s="131"/>
      <c r="H102" s="131"/>
      <c r="I102" s="193"/>
      <c r="J102" s="131">
        <f>SUM(J101)</f>
        <v>0</v>
      </c>
      <c r="K102" s="131">
        <f>SUM(K101)</f>
        <v>0</v>
      </c>
      <c r="L102" s="100"/>
    </row>
    <row r="103" spans="1:11" s="100" customFormat="1" ht="12.75">
      <c r="A103" s="196" t="s">
        <v>203</v>
      </c>
      <c r="B103" s="196"/>
      <c r="C103" s="131"/>
      <c r="D103" s="131"/>
      <c r="E103" s="131"/>
      <c r="F103" s="131"/>
      <c r="G103" s="131"/>
      <c r="H103" s="131"/>
      <c r="I103" s="193"/>
      <c r="J103" s="131"/>
      <c r="K103" s="131"/>
    </row>
    <row r="104" spans="1:12" s="100" customFormat="1" ht="12.75">
      <c r="A104" s="196" t="s">
        <v>205</v>
      </c>
      <c r="B104" s="195" t="s">
        <v>201</v>
      </c>
      <c r="C104" s="195" t="s">
        <v>207</v>
      </c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1:11" s="100" customFormat="1" ht="12.75">
      <c r="A105" s="196" t="s">
        <v>388</v>
      </c>
      <c r="B105" s="196" t="s">
        <v>203</v>
      </c>
      <c r="C105" s="131" t="s">
        <v>199</v>
      </c>
      <c r="D105" s="131"/>
      <c r="E105" s="131"/>
      <c r="F105" s="131"/>
      <c r="G105" s="131"/>
      <c r="H105" s="131"/>
      <c r="I105" s="193"/>
      <c r="J105" s="131">
        <v>2500</v>
      </c>
      <c r="K105" s="131">
        <v>2500</v>
      </c>
    </row>
    <row r="106" spans="1:11" s="100" customFormat="1" ht="12.75">
      <c r="A106" s="196"/>
      <c r="B106" s="196" t="s">
        <v>205</v>
      </c>
      <c r="C106" s="131" t="s">
        <v>389</v>
      </c>
      <c r="D106" s="131"/>
      <c r="E106" s="131"/>
      <c r="F106" s="131"/>
      <c r="G106" s="131"/>
      <c r="H106" s="131"/>
      <c r="I106" s="193"/>
      <c r="J106" s="131">
        <v>1000</v>
      </c>
      <c r="K106" s="131">
        <v>1000</v>
      </c>
    </row>
    <row r="107" spans="1:12" s="194" customFormat="1" ht="12.75">
      <c r="A107" s="195" t="s">
        <v>206</v>
      </c>
      <c r="B107" s="196" t="s">
        <v>388</v>
      </c>
      <c r="C107" s="131" t="s">
        <v>141</v>
      </c>
      <c r="D107" s="131"/>
      <c r="E107" s="131"/>
      <c r="F107" s="131"/>
      <c r="G107" s="131"/>
      <c r="H107" s="131"/>
      <c r="I107" s="193"/>
      <c r="J107" s="131">
        <f>SUM(J105:J106)</f>
        <v>3500</v>
      </c>
      <c r="K107" s="131">
        <f>SUM(K105:K106)</f>
        <v>3500</v>
      </c>
      <c r="L107" s="100"/>
    </row>
    <row r="108" spans="1:11" s="100" customFormat="1" ht="12.75">
      <c r="A108" s="196" t="s">
        <v>208</v>
      </c>
      <c r="B108" s="196"/>
      <c r="C108" s="131"/>
      <c r="D108" s="131"/>
      <c r="E108" s="131"/>
      <c r="F108" s="131"/>
      <c r="G108" s="131"/>
      <c r="H108" s="131"/>
      <c r="I108" s="193"/>
      <c r="J108" s="131"/>
      <c r="K108" s="131"/>
    </row>
    <row r="109" spans="1:12" s="100" customFormat="1" ht="12.75">
      <c r="A109" s="196" t="s">
        <v>209</v>
      </c>
      <c r="B109" s="195" t="s">
        <v>206</v>
      </c>
      <c r="C109" s="106" t="s">
        <v>211</v>
      </c>
      <c r="D109" s="106"/>
      <c r="E109" s="106"/>
      <c r="F109" s="106"/>
      <c r="G109" s="106"/>
      <c r="H109" s="106"/>
      <c r="I109" s="194"/>
      <c r="J109" s="106"/>
      <c r="K109" s="106"/>
      <c r="L109" s="194"/>
    </row>
    <row r="110" spans="1:11" s="100" customFormat="1" ht="12.75">
      <c r="A110" s="196"/>
      <c r="B110" s="196" t="s">
        <v>208</v>
      </c>
      <c r="C110" s="131" t="s">
        <v>199</v>
      </c>
      <c r="D110" s="131"/>
      <c r="E110" s="131"/>
      <c r="F110" s="131"/>
      <c r="G110" s="131"/>
      <c r="H110" s="131"/>
      <c r="I110" s="193"/>
      <c r="J110" s="131">
        <v>500</v>
      </c>
      <c r="K110" s="131">
        <v>500</v>
      </c>
    </row>
    <row r="111" spans="1:12" s="194" customFormat="1" ht="12.75">
      <c r="A111" s="195" t="s">
        <v>210</v>
      </c>
      <c r="B111" s="196" t="s">
        <v>209</v>
      </c>
      <c r="C111" s="131" t="s">
        <v>141</v>
      </c>
      <c r="D111" s="131"/>
      <c r="E111" s="131"/>
      <c r="F111" s="131"/>
      <c r="G111" s="131"/>
      <c r="H111" s="131"/>
      <c r="I111" s="193"/>
      <c r="J111" s="131">
        <f>SUM(J110)</f>
        <v>500</v>
      </c>
      <c r="K111" s="131">
        <f>SUM(K110)</f>
        <v>500</v>
      </c>
      <c r="L111" s="100"/>
    </row>
    <row r="112" spans="1:11" s="100" customFormat="1" ht="12.75">
      <c r="A112" s="196" t="s">
        <v>212</v>
      </c>
      <c r="B112" s="196"/>
      <c r="C112" s="131"/>
      <c r="D112" s="131"/>
      <c r="E112" s="131"/>
      <c r="F112" s="131"/>
      <c r="G112" s="131"/>
      <c r="H112" s="131"/>
      <c r="I112" s="193"/>
      <c r="J112" s="131"/>
      <c r="K112" s="131"/>
    </row>
    <row r="113" spans="1:12" s="100" customFormat="1" ht="12.75">
      <c r="A113" s="196" t="s">
        <v>213</v>
      </c>
      <c r="B113" s="195" t="s">
        <v>210</v>
      </c>
      <c r="C113" s="106" t="s">
        <v>215</v>
      </c>
      <c r="D113" s="106"/>
      <c r="E113" s="106"/>
      <c r="F113" s="106"/>
      <c r="G113" s="106"/>
      <c r="H113" s="106"/>
      <c r="I113" s="194"/>
      <c r="J113" s="106"/>
      <c r="K113" s="106"/>
      <c r="L113" s="194"/>
    </row>
    <row r="114" spans="1:11" s="100" customFormat="1" ht="12.75">
      <c r="A114" s="196"/>
      <c r="B114" s="196" t="s">
        <v>212</v>
      </c>
      <c r="C114" s="131" t="s">
        <v>273</v>
      </c>
      <c r="D114" s="131"/>
      <c r="E114" s="131"/>
      <c r="F114" s="131"/>
      <c r="G114" s="131"/>
      <c r="H114" s="131"/>
      <c r="I114" s="193"/>
      <c r="J114" s="131">
        <f>SUM(J115)</f>
        <v>685</v>
      </c>
      <c r="K114" s="131">
        <v>686</v>
      </c>
    </row>
    <row r="115" spans="1:12" s="194" customFormat="1" ht="12.75">
      <c r="A115" s="195" t="s">
        <v>214</v>
      </c>
      <c r="B115" s="196" t="s">
        <v>213</v>
      </c>
      <c r="C115" s="131" t="s">
        <v>141</v>
      </c>
      <c r="D115" s="131"/>
      <c r="E115" s="131"/>
      <c r="F115" s="131"/>
      <c r="G115" s="131"/>
      <c r="H115" s="131"/>
      <c r="I115" s="193"/>
      <c r="J115" s="131">
        <v>685</v>
      </c>
      <c r="K115" s="131">
        <v>686</v>
      </c>
      <c r="L115" s="100"/>
    </row>
    <row r="116" spans="1:11" s="100" customFormat="1" ht="12.75">
      <c r="A116" s="196" t="s">
        <v>216</v>
      </c>
      <c r="B116" s="196"/>
      <c r="C116" s="131"/>
      <c r="D116" s="131"/>
      <c r="E116" s="131"/>
      <c r="F116" s="131"/>
      <c r="G116" s="131"/>
      <c r="H116" s="131"/>
      <c r="I116" s="193"/>
      <c r="J116" s="131"/>
      <c r="K116" s="131"/>
    </row>
    <row r="117" spans="1:12" s="100" customFormat="1" ht="12.75">
      <c r="A117" s="196" t="s">
        <v>217</v>
      </c>
      <c r="B117" s="195" t="s">
        <v>214</v>
      </c>
      <c r="C117" s="106" t="s">
        <v>366</v>
      </c>
      <c r="D117" s="106"/>
      <c r="E117" s="106"/>
      <c r="F117" s="106"/>
      <c r="G117" s="106"/>
      <c r="H117" s="106"/>
      <c r="I117" s="194"/>
      <c r="J117" s="106"/>
      <c r="K117" s="106"/>
      <c r="L117" s="194"/>
    </row>
    <row r="118" spans="1:11" s="100" customFormat="1" ht="12.75">
      <c r="A118" s="196" t="s">
        <v>369</v>
      </c>
      <c r="B118" s="196" t="s">
        <v>216</v>
      </c>
      <c r="C118" s="131" t="s">
        <v>367</v>
      </c>
      <c r="D118" s="131"/>
      <c r="E118" s="131"/>
      <c r="F118" s="131"/>
      <c r="G118" s="131"/>
      <c r="H118" s="131"/>
      <c r="I118" s="193"/>
      <c r="J118" s="134">
        <v>18000</v>
      </c>
      <c r="K118" s="134">
        <v>18000</v>
      </c>
    </row>
    <row r="119" spans="1:11" s="100" customFormat="1" ht="12.75">
      <c r="A119" s="196" t="s">
        <v>380</v>
      </c>
      <c r="B119" s="196" t="s">
        <v>217</v>
      </c>
      <c r="C119" s="131" t="s">
        <v>368</v>
      </c>
      <c r="D119" s="131"/>
      <c r="E119" s="131"/>
      <c r="F119" s="131"/>
      <c r="G119" s="131"/>
      <c r="H119" s="131"/>
      <c r="J119" s="131">
        <v>8500</v>
      </c>
      <c r="K119" s="131">
        <v>8500</v>
      </c>
    </row>
    <row r="120" spans="1:11" s="100" customFormat="1" ht="12.75">
      <c r="A120" s="196"/>
      <c r="B120" s="196" t="s">
        <v>369</v>
      </c>
      <c r="C120" s="131" t="s">
        <v>379</v>
      </c>
      <c r="D120" s="131"/>
      <c r="E120" s="131"/>
      <c r="F120" s="131"/>
      <c r="G120" s="131"/>
      <c r="H120" s="131"/>
      <c r="J120" s="131">
        <v>5130</v>
      </c>
      <c r="K120" s="131">
        <v>5130</v>
      </c>
    </row>
    <row r="121" spans="1:12" s="194" customFormat="1" ht="12.75">
      <c r="A121" s="195" t="s">
        <v>460</v>
      </c>
      <c r="B121" s="196" t="s">
        <v>380</v>
      </c>
      <c r="C121" s="131" t="s">
        <v>141</v>
      </c>
      <c r="D121" s="131"/>
      <c r="E121" s="131"/>
      <c r="F121" s="131"/>
      <c r="G121" s="131"/>
      <c r="H121" s="131"/>
      <c r="I121" s="100"/>
      <c r="J121" s="131">
        <f>SUM(J118:J120)</f>
        <v>31630</v>
      </c>
      <c r="K121" s="131">
        <f>SUM(K118:K120)</f>
        <v>31630</v>
      </c>
      <c r="L121" s="100"/>
    </row>
    <row r="122" spans="1:11" s="100" customFormat="1" ht="12.75">
      <c r="A122" s="196" t="s">
        <v>462</v>
      </c>
      <c r="B122" s="196"/>
      <c r="C122" s="131"/>
      <c r="D122" s="131"/>
      <c r="E122" s="131"/>
      <c r="F122" s="131"/>
      <c r="G122" s="131"/>
      <c r="H122" s="131"/>
      <c r="J122" s="131"/>
      <c r="K122" s="131"/>
    </row>
    <row r="123" spans="1:12" s="100" customFormat="1" ht="12.75">
      <c r="A123" s="196" t="s">
        <v>463</v>
      </c>
      <c r="B123" s="195" t="s">
        <v>460</v>
      </c>
      <c r="C123" s="106" t="s">
        <v>461</v>
      </c>
      <c r="D123" s="106"/>
      <c r="E123" s="106"/>
      <c r="F123" s="106"/>
      <c r="G123" s="106"/>
      <c r="H123" s="106"/>
      <c r="I123" s="194"/>
      <c r="J123" s="106"/>
      <c r="K123" s="106"/>
      <c r="L123" s="194"/>
    </row>
    <row r="124" spans="1:11" s="100" customFormat="1" ht="12.75">
      <c r="A124" s="196"/>
      <c r="B124" s="196" t="s">
        <v>462</v>
      </c>
      <c r="C124" s="131" t="s">
        <v>24</v>
      </c>
      <c r="D124" s="131"/>
      <c r="E124" s="131"/>
      <c r="F124" s="131"/>
      <c r="G124" s="131"/>
      <c r="H124" s="131"/>
      <c r="J124" s="131">
        <v>0</v>
      </c>
      <c r="K124" s="131">
        <v>20</v>
      </c>
    </row>
    <row r="125" spans="1:11" s="100" customFormat="1" ht="12.75">
      <c r="A125" s="196" t="s">
        <v>486</v>
      </c>
      <c r="B125" s="196" t="s">
        <v>463</v>
      </c>
      <c r="C125" s="131" t="s">
        <v>141</v>
      </c>
      <c r="D125" s="131"/>
      <c r="E125" s="131"/>
      <c r="F125" s="131"/>
      <c r="G125" s="131"/>
      <c r="H125" s="131"/>
      <c r="J125" s="131">
        <f>SUM(J124)</f>
        <v>0</v>
      </c>
      <c r="K125" s="131">
        <f>SUM(K124)</f>
        <v>20</v>
      </c>
    </row>
    <row r="126" spans="1:11" s="100" customFormat="1" ht="12.75">
      <c r="A126" s="196"/>
      <c r="B126" s="196"/>
      <c r="C126" s="131"/>
      <c r="D126" s="131"/>
      <c r="E126" s="131"/>
      <c r="F126" s="131"/>
      <c r="G126" s="131"/>
      <c r="H126" s="131"/>
      <c r="J126" s="131"/>
      <c r="K126" s="131"/>
    </row>
    <row r="127" spans="1:12" s="100" customFormat="1" ht="23.25" customHeight="1">
      <c r="A127" s="198" t="s">
        <v>38</v>
      </c>
      <c r="B127" s="195" t="s">
        <v>506</v>
      </c>
      <c r="C127" s="106" t="s">
        <v>507</v>
      </c>
      <c r="D127" s="106"/>
      <c r="E127" s="106"/>
      <c r="F127" s="106"/>
      <c r="G127" s="106"/>
      <c r="H127" s="106"/>
      <c r="I127" s="194"/>
      <c r="J127" s="106"/>
      <c r="K127" s="106"/>
      <c r="L127" s="194"/>
    </row>
    <row r="128" spans="1:11" s="100" customFormat="1" ht="12.75">
      <c r="A128" s="131"/>
      <c r="B128" s="196" t="s">
        <v>508</v>
      </c>
      <c r="C128" s="131" t="s">
        <v>509</v>
      </c>
      <c r="D128" s="131"/>
      <c r="E128" s="131"/>
      <c r="F128" s="131"/>
      <c r="G128" s="131"/>
      <c r="H128" s="131"/>
      <c r="J128" s="131">
        <v>0</v>
      </c>
      <c r="K128" s="131">
        <v>0</v>
      </c>
    </row>
    <row r="129" spans="1:11" s="100" customFormat="1" ht="12.75">
      <c r="A129" s="131"/>
      <c r="B129" s="196" t="s">
        <v>510</v>
      </c>
      <c r="C129" s="131" t="s">
        <v>141</v>
      </c>
      <c r="D129" s="131"/>
      <c r="E129" s="131"/>
      <c r="F129" s="131"/>
      <c r="G129" s="131"/>
      <c r="H129" s="131"/>
      <c r="J129" s="131">
        <f>SUM(J128)</f>
        <v>0</v>
      </c>
      <c r="K129" s="131">
        <f>SUM(K128)</f>
        <v>0</v>
      </c>
    </row>
    <row r="130" spans="1:11" s="100" customFormat="1" ht="12.75">
      <c r="A130" s="131"/>
      <c r="B130" s="196"/>
      <c r="C130" s="131"/>
      <c r="D130" s="131"/>
      <c r="E130" s="131"/>
      <c r="F130" s="131"/>
      <c r="G130" s="131"/>
      <c r="H130" s="131"/>
      <c r="J130" s="131"/>
      <c r="K130" s="131"/>
    </row>
    <row r="131" spans="1:11" s="100" customFormat="1" ht="12.75">
      <c r="A131" s="131"/>
      <c r="B131" s="196" t="s">
        <v>486</v>
      </c>
      <c r="C131" s="131" t="s">
        <v>485</v>
      </c>
      <c r="D131" s="131"/>
      <c r="E131" s="131"/>
      <c r="F131" s="131"/>
      <c r="G131" s="131"/>
      <c r="H131" s="131"/>
      <c r="J131" s="131">
        <v>0</v>
      </c>
      <c r="K131" s="131">
        <v>0</v>
      </c>
    </row>
    <row r="132" spans="1:11" s="100" customFormat="1" ht="12.75">
      <c r="A132" s="131"/>
      <c r="B132" s="196"/>
      <c r="J132" s="131"/>
      <c r="K132" s="131"/>
    </row>
    <row r="133" spans="2:12" ht="12.75">
      <c r="B133" s="198" t="s">
        <v>38</v>
      </c>
      <c r="C133" s="100"/>
      <c r="D133" s="100"/>
      <c r="E133" s="100"/>
      <c r="F133" s="100"/>
      <c r="G133" s="100"/>
      <c r="H133" s="100"/>
      <c r="J133" s="131">
        <f>SUM(J14+J19+J34+J46+J53+J84+J90+J94+J98+J102+J107+J111+J115+J121+J125)</f>
        <v>242792</v>
      </c>
      <c r="K133" s="131">
        <f>SUM(K14+K19+K34+K46+K53+K84+K90+K94+K98+K102+K107+K111+K115+K121+K125+K86)</f>
        <v>266971</v>
      </c>
      <c r="L133" s="100"/>
    </row>
    <row r="134" spans="2:12" ht="12.75">
      <c r="B134" s="131"/>
      <c r="C134" s="100"/>
      <c r="D134" s="100"/>
      <c r="E134" s="100"/>
      <c r="F134" s="100"/>
      <c r="G134" s="100"/>
      <c r="H134" s="100"/>
      <c r="K134" s="100"/>
      <c r="L134" s="100"/>
    </row>
    <row r="135" spans="2:12" ht="12.75">
      <c r="B135" s="131"/>
      <c r="C135" s="100"/>
      <c r="D135" s="100"/>
      <c r="E135" s="100"/>
      <c r="F135" s="100"/>
      <c r="G135" s="100"/>
      <c r="H135" s="100"/>
      <c r="K135" s="100"/>
      <c r="L135" s="100"/>
    </row>
    <row r="136" spans="2:12" ht="12.75">
      <c r="B136" s="131"/>
      <c r="C136" s="100"/>
      <c r="D136" s="100"/>
      <c r="E136" s="100"/>
      <c r="F136" s="100"/>
      <c r="G136" s="100"/>
      <c r="H136" s="100"/>
      <c r="K136" s="100"/>
      <c r="L136" s="100"/>
    </row>
    <row r="137" spans="2:12" ht="12.75">
      <c r="B137" s="131"/>
      <c r="C137" s="100"/>
      <c r="D137" s="100"/>
      <c r="E137" s="100"/>
      <c r="F137" s="100"/>
      <c r="G137" s="100"/>
      <c r="H137" s="100"/>
      <c r="K137" s="100"/>
      <c r="L137" s="100"/>
    </row>
    <row r="138" spans="2:12" ht="12.75">
      <c r="B138" s="131"/>
      <c r="C138" s="100"/>
      <c r="D138" s="100"/>
      <c r="E138" s="100"/>
      <c r="F138" s="100"/>
      <c r="G138" s="100"/>
      <c r="H138" s="100"/>
      <c r="K138" s="100"/>
      <c r="L138" s="100"/>
    </row>
    <row r="139" spans="2:12" ht="12.75">
      <c r="B139" s="131"/>
      <c r="C139" s="100"/>
      <c r="D139" s="100"/>
      <c r="E139" s="100"/>
      <c r="F139" s="100"/>
      <c r="G139" s="100"/>
      <c r="H139" s="100"/>
      <c r="K139" s="100"/>
      <c r="L139" s="100"/>
    </row>
    <row r="140" spans="2:12" ht="12.75">
      <c r="B140" s="131"/>
      <c r="C140" s="100"/>
      <c r="D140" s="100"/>
      <c r="E140" s="100"/>
      <c r="F140" s="100"/>
      <c r="G140" s="100"/>
      <c r="H140" s="100"/>
      <c r="K140" s="100"/>
      <c r="L140" s="100"/>
    </row>
    <row r="141" spans="2:12" ht="12.75">
      <c r="B141" s="131"/>
      <c r="C141" s="100"/>
      <c r="D141" s="100"/>
      <c r="E141" s="100"/>
      <c r="F141" s="100"/>
      <c r="G141" s="100"/>
      <c r="H141" s="100"/>
      <c r="K141" s="100"/>
      <c r="L141" s="100"/>
    </row>
    <row r="142" spans="2:12" ht="12.75">
      <c r="B142" s="131"/>
      <c r="C142" s="100"/>
      <c r="D142" s="100"/>
      <c r="E142" s="100"/>
      <c r="F142" s="100"/>
      <c r="G142" s="100"/>
      <c r="H142" s="100"/>
      <c r="K142" s="100"/>
      <c r="L142" s="100"/>
    </row>
    <row r="143" spans="2:12" ht="12.75">
      <c r="B143" s="131"/>
      <c r="C143" s="100"/>
      <c r="D143" s="100"/>
      <c r="E143" s="100"/>
      <c r="F143" s="100"/>
      <c r="G143" s="100"/>
      <c r="H143" s="100"/>
      <c r="K143" s="100"/>
      <c r="L143" s="100"/>
    </row>
    <row r="144" spans="2:12" ht="12.75">
      <c r="B144" s="131"/>
      <c r="C144" s="100"/>
      <c r="D144" s="100"/>
      <c r="E144" s="100"/>
      <c r="F144" s="100"/>
      <c r="G144" s="100"/>
      <c r="H144" s="100"/>
      <c r="K144" s="100"/>
      <c r="L144" s="100"/>
    </row>
    <row r="145" spans="2:12" ht="12.75">
      <c r="B145" s="131"/>
      <c r="C145" s="100"/>
      <c r="D145" s="100"/>
      <c r="E145" s="100"/>
      <c r="F145" s="100"/>
      <c r="G145" s="100"/>
      <c r="H145" s="100"/>
      <c r="K145" s="100"/>
      <c r="L145" s="100"/>
    </row>
    <row r="146" spans="2:12" ht="12.75">
      <c r="B146" s="131"/>
      <c r="C146" s="100"/>
      <c r="D146" s="100"/>
      <c r="E146" s="100"/>
      <c r="F146" s="100"/>
      <c r="G146" s="100"/>
      <c r="H146" s="100"/>
      <c r="K146" s="100"/>
      <c r="L146" s="100"/>
    </row>
    <row r="147" spans="2:12" ht="12.75">
      <c r="B147" s="131"/>
      <c r="C147" s="100"/>
      <c r="D147" s="100"/>
      <c r="E147" s="100"/>
      <c r="F147" s="100"/>
      <c r="G147" s="100"/>
      <c r="H147" s="100"/>
      <c r="K147" s="100"/>
      <c r="L147" s="100"/>
    </row>
    <row r="148" spans="2:12" ht="12.75">
      <c r="B148" s="131"/>
      <c r="C148" s="100"/>
      <c r="D148" s="100"/>
      <c r="E148" s="100"/>
      <c r="F148" s="100"/>
      <c r="G148" s="100"/>
      <c r="H148" s="100"/>
      <c r="K148" s="100"/>
      <c r="L148" s="100"/>
    </row>
    <row r="149" spans="2:12" ht="12.75">
      <c r="B149" s="131"/>
      <c r="C149" s="100"/>
      <c r="D149" s="100"/>
      <c r="E149" s="100"/>
      <c r="F149" s="100"/>
      <c r="G149" s="100"/>
      <c r="H149" s="100"/>
      <c r="K149" s="100"/>
      <c r="L149" s="100"/>
    </row>
    <row r="150" spans="2:12" ht="12.75">
      <c r="B150" s="131"/>
      <c r="C150" s="100"/>
      <c r="D150" s="100"/>
      <c r="E150" s="100"/>
      <c r="F150" s="100"/>
      <c r="G150" s="100"/>
      <c r="H150" s="100"/>
      <c r="K150" s="100"/>
      <c r="L150" s="100"/>
    </row>
    <row r="151" spans="2:12" ht="12.75">
      <c r="B151" s="131"/>
      <c r="C151" s="100"/>
      <c r="D151" s="100"/>
      <c r="E151" s="100"/>
      <c r="F151" s="100"/>
      <c r="G151" s="100"/>
      <c r="H151" s="100"/>
      <c r="K151" s="100"/>
      <c r="L151" s="100"/>
    </row>
    <row r="152" spans="2:12" ht="12.75">
      <c r="B152" s="131"/>
      <c r="C152" s="100"/>
      <c r="D152" s="100"/>
      <c r="E152" s="100"/>
      <c r="F152" s="100"/>
      <c r="G152" s="100"/>
      <c r="H152" s="100"/>
      <c r="K152" s="100"/>
      <c r="L152" s="100"/>
    </row>
    <row r="153" spans="2:12" ht="12.75">
      <c r="B153" s="131"/>
      <c r="C153" s="100"/>
      <c r="D153" s="100"/>
      <c r="E153" s="100"/>
      <c r="F153" s="100"/>
      <c r="G153" s="100"/>
      <c r="H153" s="100"/>
      <c r="K153" s="100"/>
      <c r="L153" s="100"/>
    </row>
    <row r="154" spans="2:12" ht="12.75">
      <c r="B154" s="131"/>
      <c r="C154" s="100"/>
      <c r="D154" s="100"/>
      <c r="E154" s="100"/>
      <c r="F154" s="100"/>
      <c r="G154" s="100"/>
      <c r="H154" s="100"/>
      <c r="K154" s="100"/>
      <c r="L154" s="100"/>
    </row>
    <row r="155" spans="2:12" ht="12.75">
      <c r="B155" s="131"/>
      <c r="C155" s="100"/>
      <c r="D155" s="100"/>
      <c r="E155" s="100"/>
      <c r="F155" s="100"/>
      <c r="G155" s="100"/>
      <c r="H155" s="100"/>
      <c r="K155" s="100"/>
      <c r="L155" s="100"/>
    </row>
    <row r="156" spans="2:12" ht="12.75">
      <c r="B156" s="131"/>
      <c r="C156" s="100"/>
      <c r="D156" s="100"/>
      <c r="E156" s="100"/>
      <c r="F156" s="100"/>
      <c r="G156" s="100"/>
      <c r="H156" s="100"/>
      <c r="K156" s="100"/>
      <c r="L156" s="100"/>
    </row>
    <row r="157" spans="2:12" ht="12.75">
      <c r="B157" s="131"/>
      <c r="C157" s="100"/>
      <c r="D157" s="100"/>
      <c r="E157" s="100"/>
      <c r="F157" s="100"/>
      <c r="G157" s="100"/>
      <c r="H157" s="100"/>
      <c r="K157" s="100"/>
      <c r="L157" s="100"/>
    </row>
    <row r="158" spans="2:12" ht="12.75">
      <c r="B158" s="131"/>
      <c r="C158" s="100"/>
      <c r="D158" s="100"/>
      <c r="E158" s="100"/>
      <c r="F158" s="100"/>
      <c r="G158" s="100"/>
      <c r="H158" s="100"/>
      <c r="K158" s="100"/>
      <c r="L158" s="100"/>
    </row>
    <row r="159" spans="2:12" ht="12.75">
      <c r="B159" s="131"/>
      <c r="C159" s="100"/>
      <c r="D159" s="100"/>
      <c r="E159" s="100"/>
      <c r="F159" s="100"/>
      <c r="G159" s="100"/>
      <c r="H159" s="100"/>
      <c r="K159" s="100"/>
      <c r="L159" s="100"/>
    </row>
    <row r="160" spans="2:12" ht="12.75">
      <c r="B160" s="131"/>
      <c r="C160" s="100"/>
      <c r="D160" s="100"/>
      <c r="E160" s="100"/>
      <c r="F160" s="100"/>
      <c r="G160" s="100"/>
      <c r="H160" s="100"/>
      <c r="K160" s="100"/>
      <c r="L160" s="100"/>
    </row>
    <row r="161" spans="2:12" ht="12.75">
      <c r="B161" s="131"/>
      <c r="C161" s="100"/>
      <c r="D161" s="100"/>
      <c r="E161" s="100"/>
      <c r="F161" s="100"/>
      <c r="G161" s="100"/>
      <c r="H161" s="100"/>
      <c r="K161" s="100"/>
      <c r="L161" s="100"/>
    </row>
    <row r="162" spans="2:12" ht="12.75">
      <c r="B162" s="131"/>
      <c r="C162" s="100"/>
      <c r="D162" s="100"/>
      <c r="E162" s="100"/>
      <c r="F162" s="100"/>
      <c r="G162" s="100"/>
      <c r="H162" s="100"/>
      <c r="K162" s="100"/>
      <c r="L162" s="100"/>
    </row>
    <row r="163" spans="2:12" ht="12.75">
      <c r="B163" s="131"/>
      <c r="C163" s="100"/>
      <c r="D163" s="100"/>
      <c r="E163" s="100"/>
      <c r="F163" s="100"/>
      <c r="G163" s="100"/>
      <c r="H163" s="100"/>
      <c r="K163" s="100"/>
      <c r="L163" s="100"/>
    </row>
    <row r="164" spans="2:12" ht="12.75">
      <c r="B164" s="131"/>
      <c r="C164" s="100"/>
      <c r="D164" s="100"/>
      <c r="E164" s="100"/>
      <c r="F164" s="100"/>
      <c r="G164" s="100"/>
      <c r="H164" s="100"/>
      <c r="K164" s="100"/>
      <c r="L164" s="100"/>
    </row>
    <row r="165" spans="2:12" ht="12.75">
      <c r="B165" s="131"/>
      <c r="C165" s="100"/>
      <c r="D165" s="100"/>
      <c r="E165" s="100"/>
      <c r="F165" s="100"/>
      <c r="G165" s="100"/>
      <c r="H165" s="100"/>
      <c r="K165" s="100"/>
      <c r="L165" s="100"/>
    </row>
    <row r="166" spans="2:12" ht="12.75">
      <c r="B166" s="131"/>
      <c r="C166" s="100"/>
      <c r="D166" s="100"/>
      <c r="E166" s="100"/>
      <c r="F166" s="100"/>
      <c r="G166" s="100"/>
      <c r="H166" s="100"/>
      <c r="K166" s="100"/>
      <c r="L166" s="100"/>
    </row>
    <row r="167" spans="2:12" ht="12.75">
      <c r="B167" s="131"/>
      <c r="C167" s="100"/>
      <c r="D167" s="100"/>
      <c r="E167" s="100"/>
      <c r="F167" s="100"/>
      <c r="G167" s="100"/>
      <c r="H167" s="100"/>
      <c r="K167" s="100"/>
      <c r="L167" s="100"/>
    </row>
    <row r="168" spans="2:12" ht="12.75">
      <c r="B168" s="131"/>
      <c r="C168" s="100"/>
      <c r="D168" s="100"/>
      <c r="E168" s="100"/>
      <c r="F168" s="100"/>
      <c r="G168" s="100"/>
      <c r="H168" s="100"/>
      <c r="K168" s="100"/>
      <c r="L168" s="100"/>
    </row>
    <row r="169" spans="2:12" ht="12.75">
      <c r="B169" s="131"/>
      <c r="C169" s="100"/>
      <c r="D169" s="100"/>
      <c r="E169" s="100"/>
      <c r="F169" s="100"/>
      <c r="G169" s="100"/>
      <c r="H169" s="100"/>
      <c r="K169" s="100"/>
      <c r="L169" s="100"/>
    </row>
    <row r="170" spans="2:12" ht="12.75">
      <c r="B170" s="131"/>
      <c r="C170" s="100"/>
      <c r="D170" s="100"/>
      <c r="E170" s="100"/>
      <c r="F170" s="100"/>
      <c r="G170" s="100"/>
      <c r="H170" s="100"/>
      <c r="K170" s="100"/>
      <c r="L170" s="100"/>
    </row>
    <row r="171" spans="2:12" ht="12.75">
      <c r="B171" s="131"/>
      <c r="C171" s="100"/>
      <c r="D171" s="100"/>
      <c r="E171" s="100"/>
      <c r="F171" s="100"/>
      <c r="G171" s="100"/>
      <c r="H171" s="100"/>
      <c r="K171" s="100"/>
      <c r="L171" s="100"/>
    </row>
    <row r="172" spans="2:12" ht="12.75">
      <c r="B172" s="131"/>
      <c r="C172" s="100"/>
      <c r="D172" s="100"/>
      <c r="E172" s="100"/>
      <c r="F172" s="100"/>
      <c r="G172" s="100"/>
      <c r="H172" s="100"/>
      <c r="K172" s="100"/>
      <c r="L172" s="100"/>
    </row>
    <row r="173" spans="2:12" ht="12.75">
      <c r="B173" s="131"/>
      <c r="C173" s="100"/>
      <c r="D173" s="100"/>
      <c r="E173" s="100"/>
      <c r="F173" s="100"/>
      <c r="G173" s="100"/>
      <c r="H173" s="100"/>
      <c r="K173" s="100"/>
      <c r="L173" s="100"/>
    </row>
    <row r="174" spans="2:12" ht="12.75">
      <c r="B174" s="131"/>
      <c r="C174" s="100"/>
      <c r="D174" s="100"/>
      <c r="E174" s="100"/>
      <c r="F174" s="100"/>
      <c r="G174" s="100"/>
      <c r="H174" s="100"/>
      <c r="K174" s="100"/>
      <c r="L174" s="100"/>
    </row>
    <row r="175" spans="2:12" ht="12.75">
      <c r="B175" s="131"/>
      <c r="C175" s="100"/>
      <c r="D175" s="100"/>
      <c r="E175" s="100"/>
      <c r="F175" s="100"/>
      <c r="G175" s="100"/>
      <c r="H175" s="100"/>
      <c r="K175" s="100"/>
      <c r="L175" s="100"/>
    </row>
    <row r="176" spans="2:12" ht="12.75">
      <c r="B176" s="131"/>
      <c r="C176" s="100"/>
      <c r="D176" s="100"/>
      <c r="E176" s="100"/>
      <c r="F176" s="100"/>
      <c r="G176" s="100"/>
      <c r="H176" s="100"/>
      <c r="K176" s="100"/>
      <c r="L176" s="100"/>
    </row>
    <row r="177" spans="2:12" ht="12.75">
      <c r="B177" s="131"/>
      <c r="C177" s="100"/>
      <c r="D177" s="100"/>
      <c r="E177" s="100"/>
      <c r="F177" s="100"/>
      <c r="G177" s="100"/>
      <c r="H177" s="100"/>
      <c r="K177" s="100"/>
      <c r="L177" s="100"/>
    </row>
    <row r="178" spans="2:12" ht="12.75">
      <c r="B178" s="131"/>
      <c r="C178" s="100"/>
      <c r="D178" s="100"/>
      <c r="E178" s="100"/>
      <c r="F178" s="100"/>
      <c r="G178" s="100"/>
      <c r="H178" s="100"/>
      <c r="K178" s="100"/>
      <c r="L178" s="100"/>
    </row>
    <row r="179" spans="2:12" ht="12.75">
      <c r="B179" s="131"/>
      <c r="C179" s="100"/>
      <c r="D179" s="100"/>
      <c r="E179" s="100"/>
      <c r="F179" s="100"/>
      <c r="G179" s="100"/>
      <c r="H179" s="100"/>
      <c r="K179" s="100"/>
      <c r="L179" s="100"/>
    </row>
    <row r="180" spans="2:12" ht="12.75">
      <c r="B180" s="131"/>
      <c r="C180" s="100"/>
      <c r="D180" s="100"/>
      <c r="E180" s="100"/>
      <c r="F180" s="100"/>
      <c r="G180" s="100"/>
      <c r="H180" s="100"/>
      <c r="K180" s="100"/>
      <c r="L180" s="100"/>
    </row>
    <row r="181" spans="2:12" ht="12.75">
      <c r="B181" s="131"/>
      <c r="C181" s="100"/>
      <c r="D181" s="100"/>
      <c r="E181" s="100"/>
      <c r="F181" s="100"/>
      <c r="G181" s="100"/>
      <c r="H181" s="100"/>
      <c r="K181" s="100"/>
      <c r="L181" s="100"/>
    </row>
    <row r="182" spans="2:12" ht="12.75">
      <c r="B182" s="131"/>
      <c r="C182" s="100"/>
      <c r="D182" s="100"/>
      <c r="E182" s="100"/>
      <c r="F182" s="100"/>
      <c r="G182" s="100"/>
      <c r="H182" s="100"/>
      <c r="K182" s="100"/>
      <c r="L182" s="100"/>
    </row>
    <row r="183" spans="2:12" ht="12.75">
      <c r="B183" s="131"/>
      <c r="C183" s="100"/>
      <c r="D183" s="100"/>
      <c r="E183" s="100"/>
      <c r="F183" s="100"/>
      <c r="G183" s="100"/>
      <c r="H183" s="100"/>
      <c r="K183" s="100"/>
      <c r="L183" s="100"/>
    </row>
    <row r="184" spans="2:12" ht="12.75">
      <c r="B184" s="131"/>
      <c r="C184" s="100"/>
      <c r="D184" s="100"/>
      <c r="E184" s="100"/>
      <c r="F184" s="100"/>
      <c r="G184" s="100"/>
      <c r="H184" s="100"/>
      <c r="K184" s="100"/>
      <c r="L184" s="100"/>
    </row>
    <row r="185" spans="2:12" ht="12.75">
      <c r="B185" s="131"/>
      <c r="C185" s="100"/>
      <c r="D185" s="100"/>
      <c r="E185" s="100"/>
      <c r="F185" s="100"/>
      <c r="G185" s="100"/>
      <c r="H185" s="100"/>
      <c r="K185" s="100"/>
      <c r="L185" s="100"/>
    </row>
    <row r="186" spans="2:12" ht="12.75">
      <c r="B186" s="131"/>
      <c r="C186" s="100"/>
      <c r="D186" s="100"/>
      <c r="E186" s="100"/>
      <c r="F186" s="100"/>
      <c r="G186" s="100"/>
      <c r="H186" s="100"/>
      <c r="K186" s="100"/>
      <c r="L186" s="100"/>
    </row>
    <row r="187" spans="2:12" ht="12.75">
      <c r="B187" s="131"/>
      <c r="C187" s="100"/>
      <c r="D187" s="100"/>
      <c r="E187" s="100"/>
      <c r="F187" s="100"/>
      <c r="G187" s="100"/>
      <c r="H187" s="100"/>
      <c r="K187" s="100"/>
      <c r="L187" s="100"/>
    </row>
    <row r="188" spans="2:12" ht="12.75">
      <c r="B188" s="131"/>
      <c r="C188" s="100"/>
      <c r="D188" s="100"/>
      <c r="E188" s="100"/>
      <c r="F188" s="100"/>
      <c r="G188" s="100"/>
      <c r="H188" s="100"/>
      <c r="K188" s="100"/>
      <c r="L188" s="100"/>
    </row>
    <row r="189" spans="2:12" ht="12.75">
      <c r="B189" s="131"/>
      <c r="C189" s="100"/>
      <c r="D189" s="100"/>
      <c r="E189" s="100"/>
      <c r="F189" s="100"/>
      <c r="G189" s="100"/>
      <c r="H189" s="100"/>
      <c r="K189" s="100"/>
      <c r="L189" s="100"/>
    </row>
    <row r="190" spans="2:12" ht="12.75">
      <c r="B190" s="131"/>
      <c r="C190" s="100"/>
      <c r="D190" s="100"/>
      <c r="E190" s="100"/>
      <c r="F190" s="100"/>
      <c r="G190" s="100"/>
      <c r="H190" s="100"/>
      <c r="K190" s="100"/>
      <c r="L190" s="100"/>
    </row>
    <row r="191" spans="2:12" ht="12.75">
      <c r="B191" s="131"/>
      <c r="C191" s="100"/>
      <c r="D191" s="100"/>
      <c r="E191" s="100"/>
      <c r="F191" s="100"/>
      <c r="G191" s="100"/>
      <c r="H191" s="100"/>
      <c r="K191" s="100"/>
      <c r="L191" s="100"/>
    </row>
    <row r="192" spans="2:12" ht="12.75">
      <c r="B192" s="131"/>
      <c r="C192" s="100"/>
      <c r="D192" s="100"/>
      <c r="E192" s="100"/>
      <c r="F192" s="100"/>
      <c r="G192" s="100"/>
      <c r="H192" s="100"/>
      <c r="K192" s="100"/>
      <c r="L192" s="100"/>
    </row>
    <row r="193" spans="2:12" ht="12.75">
      <c r="B193" s="131"/>
      <c r="C193" s="100"/>
      <c r="D193" s="100"/>
      <c r="E193" s="100"/>
      <c r="F193" s="100"/>
      <c r="G193" s="100"/>
      <c r="H193" s="100"/>
      <c r="K193" s="100"/>
      <c r="L193" s="100"/>
    </row>
    <row r="194" spans="2:12" ht="12.75">
      <c r="B194" s="131"/>
      <c r="C194" s="100"/>
      <c r="D194" s="100"/>
      <c r="E194" s="100"/>
      <c r="F194" s="100"/>
      <c r="G194" s="100"/>
      <c r="H194" s="100"/>
      <c r="K194" s="100"/>
      <c r="L194" s="100"/>
    </row>
    <row r="195" spans="2:12" ht="12.75">
      <c r="B195" s="131"/>
      <c r="C195" s="100"/>
      <c r="D195" s="100"/>
      <c r="E195" s="100"/>
      <c r="F195" s="100"/>
      <c r="G195" s="100"/>
      <c r="H195" s="100"/>
      <c r="K195" s="100"/>
      <c r="L195" s="100"/>
    </row>
    <row r="196" spans="2:12" ht="12.75">
      <c r="B196" s="131"/>
      <c r="C196" s="100"/>
      <c r="D196" s="100"/>
      <c r="E196" s="100"/>
      <c r="F196" s="100"/>
      <c r="G196" s="100"/>
      <c r="H196" s="100"/>
      <c r="K196" s="100"/>
      <c r="L196" s="100"/>
    </row>
    <row r="197" spans="2:12" ht="12.75">
      <c r="B197" s="131"/>
      <c r="C197" s="100"/>
      <c r="D197" s="100"/>
      <c r="E197" s="100"/>
      <c r="F197" s="100"/>
      <c r="G197" s="100"/>
      <c r="H197" s="100"/>
      <c r="K197" s="100"/>
      <c r="L197" s="100"/>
    </row>
    <row r="198" spans="2:12" ht="12.75">
      <c r="B198" s="131"/>
      <c r="C198" s="100"/>
      <c r="D198" s="100"/>
      <c r="E198" s="100"/>
      <c r="F198" s="100"/>
      <c r="G198" s="100"/>
      <c r="H198" s="100"/>
      <c r="K198" s="100"/>
      <c r="L198" s="100"/>
    </row>
    <row r="199" spans="2:12" ht="12.75">
      <c r="B199" s="131"/>
      <c r="C199" s="100"/>
      <c r="D199" s="100"/>
      <c r="E199" s="100"/>
      <c r="F199" s="100"/>
      <c r="G199" s="100"/>
      <c r="H199" s="100"/>
      <c r="K199" s="100"/>
      <c r="L199" s="100"/>
    </row>
    <row r="200" spans="2:12" ht="12.75">
      <c r="B200" s="131"/>
      <c r="C200" s="100"/>
      <c r="D200" s="100"/>
      <c r="E200" s="100"/>
      <c r="F200" s="100"/>
      <c r="G200" s="100"/>
      <c r="H200" s="100"/>
      <c r="K200" s="100"/>
      <c r="L200" s="100"/>
    </row>
    <row r="201" spans="2:12" ht="12.75">
      <c r="B201" s="131"/>
      <c r="C201" s="100"/>
      <c r="D201" s="100"/>
      <c r="E201" s="100"/>
      <c r="F201" s="100"/>
      <c r="G201" s="100"/>
      <c r="H201" s="100"/>
      <c r="K201" s="100"/>
      <c r="L201" s="100"/>
    </row>
    <row r="202" spans="2:12" ht="12.75">
      <c r="B202" s="131"/>
      <c r="C202" s="100"/>
      <c r="D202" s="100"/>
      <c r="E202" s="100"/>
      <c r="F202" s="100"/>
      <c r="G202" s="100"/>
      <c r="H202" s="100"/>
      <c r="K202" s="100"/>
      <c r="L202" s="100"/>
    </row>
    <row r="203" spans="2:12" ht="12.75">
      <c r="B203" s="131"/>
      <c r="C203" s="100"/>
      <c r="D203" s="100"/>
      <c r="E203" s="100"/>
      <c r="F203" s="100"/>
      <c r="G203" s="100"/>
      <c r="H203" s="100"/>
      <c r="K203" s="100"/>
      <c r="L203" s="100"/>
    </row>
    <row r="204" spans="2:12" ht="12.75">
      <c r="B204" s="131"/>
      <c r="C204" s="100"/>
      <c r="D204" s="100"/>
      <c r="E204" s="100"/>
      <c r="F204" s="100"/>
      <c r="G204" s="100"/>
      <c r="H204" s="100"/>
      <c r="K204" s="100"/>
      <c r="L204" s="100"/>
    </row>
    <row r="205" spans="2:12" ht="12.75">
      <c r="B205" s="131"/>
      <c r="C205" s="100"/>
      <c r="D205" s="100"/>
      <c r="E205" s="100"/>
      <c r="F205" s="100"/>
      <c r="G205" s="100"/>
      <c r="H205" s="100"/>
      <c r="K205" s="100"/>
      <c r="L205" s="100"/>
    </row>
    <row r="206" spans="2:12" ht="12.75">
      <c r="B206" s="131"/>
      <c r="C206" s="100"/>
      <c r="D206" s="100"/>
      <c r="E206" s="100"/>
      <c r="F206" s="100"/>
      <c r="G206" s="100"/>
      <c r="H206" s="100"/>
      <c r="K206" s="100"/>
      <c r="L206" s="100"/>
    </row>
    <row r="207" spans="2:12" ht="12.75">
      <c r="B207" s="131"/>
      <c r="C207" s="100"/>
      <c r="D207" s="100"/>
      <c r="E207" s="100"/>
      <c r="F207" s="100"/>
      <c r="G207" s="100"/>
      <c r="H207" s="100"/>
      <c r="K207" s="100"/>
      <c r="L207" s="100"/>
    </row>
    <row r="208" spans="2:12" ht="12.75">
      <c r="B208" s="131"/>
      <c r="C208" s="100"/>
      <c r="D208" s="100"/>
      <c r="E208" s="100"/>
      <c r="F208" s="100"/>
      <c r="G208" s="100"/>
      <c r="H208" s="100"/>
      <c r="K208" s="100"/>
      <c r="L208" s="100"/>
    </row>
    <row r="209" spans="2:12" ht="12.75">
      <c r="B209" s="131"/>
      <c r="C209" s="100"/>
      <c r="D209" s="100"/>
      <c r="E209" s="100"/>
      <c r="F209" s="100"/>
      <c r="G209" s="100"/>
      <c r="H209" s="100"/>
      <c r="K209" s="100"/>
      <c r="L209" s="100"/>
    </row>
    <row r="210" spans="2:12" ht="12.75">
      <c r="B210" s="131"/>
      <c r="C210" s="100"/>
      <c r="D210" s="100"/>
      <c r="E210" s="100"/>
      <c r="F210" s="100"/>
      <c r="G210" s="100"/>
      <c r="H210" s="100"/>
      <c r="K210" s="100"/>
      <c r="L210" s="100"/>
    </row>
    <row r="211" spans="2:12" ht="12.75">
      <c r="B211" s="131"/>
      <c r="C211" s="100"/>
      <c r="D211" s="100"/>
      <c r="E211" s="100"/>
      <c r="F211" s="100"/>
      <c r="G211" s="100"/>
      <c r="H211" s="100"/>
      <c r="K211" s="100"/>
      <c r="L211" s="100"/>
    </row>
    <row r="212" spans="2:12" ht="12.75">
      <c r="B212" s="131"/>
      <c r="C212" s="100"/>
      <c r="D212" s="100"/>
      <c r="E212" s="100"/>
      <c r="F212" s="100"/>
      <c r="G212" s="100"/>
      <c r="H212" s="100"/>
      <c r="K212" s="100"/>
      <c r="L212" s="100"/>
    </row>
    <row r="213" spans="2:12" ht="12.75">
      <c r="B213" s="131"/>
      <c r="C213" s="100"/>
      <c r="D213" s="100"/>
      <c r="E213" s="100"/>
      <c r="F213" s="100"/>
      <c r="G213" s="100"/>
      <c r="H213" s="100"/>
      <c r="K213" s="100"/>
      <c r="L213" s="100"/>
    </row>
    <row r="214" spans="2:12" ht="12.75">
      <c r="B214" s="131"/>
      <c r="C214" s="100"/>
      <c r="D214" s="100"/>
      <c r="E214" s="100"/>
      <c r="F214" s="100"/>
      <c r="G214" s="100"/>
      <c r="H214" s="100"/>
      <c r="K214" s="100"/>
      <c r="L214" s="100"/>
    </row>
    <row r="215" spans="2:12" ht="12.75">
      <c r="B215" s="131"/>
      <c r="C215" s="100"/>
      <c r="D215" s="100"/>
      <c r="E215" s="100"/>
      <c r="F215" s="100"/>
      <c r="G215" s="100"/>
      <c r="H215" s="100"/>
      <c r="K215" s="100"/>
      <c r="L215" s="100"/>
    </row>
    <row r="216" spans="2:12" ht="12.75">
      <c r="B216" s="131"/>
      <c r="C216" s="100"/>
      <c r="D216" s="100"/>
      <c r="E216" s="100"/>
      <c r="F216" s="100"/>
      <c r="G216" s="100"/>
      <c r="H216" s="100"/>
      <c r="K216" s="100"/>
      <c r="L216" s="100"/>
    </row>
    <row r="217" spans="2:12" ht="12.75">
      <c r="B217" s="131"/>
      <c r="C217" s="100"/>
      <c r="D217" s="100"/>
      <c r="E217" s="100"/>
      <c r="F217" s="100"/>
      <c r="G217" s="100"/>
      <c r="H217" s="100"/>
      <c r="K217" s="100"/>
      <c r="L217" s="100"/>
    </row>
    <row r="218" spans="2:12" ht="12.75">
      <c r="B218" s="131"/>
      <c r="C218" s="100"/>
      <c r="D218" s="100"/>
      <c r="E218" s="100"/>
      <c r="F218" s="100"/>
      <c r="G218" s="100"/>
      <c r="H218" s="100"/>
      <c r="K218" s="100"/>
      <c r="L218" s="100"/>
    </row>
    <row r="219" spans="2:12" ht="12.75">
      <c r="B219" s="131"/>
      <c r="C219" s="100"/>
      <c r="D219" s="100"/>
      <c r="E219" s="100"/>
      <c r="F219" s="100"/>
      <c r="G219" s="100"/>
      <c r="H219" s="100"/>
      <c r="K219" s="100"/>
      <c r="L219" s="100"/>
    </row>
    <row r="220" spans="2:12" ht="12.75">
      <c r="B220" s="131"/>
      <c r="C220" s="100"/>
      <c r="D220" s="100"/>
      <c r="E220" s="100"/>
      <c r="F220" s="100"/>
      <c r="G220" s="100"/>
      <c r="H220" s="100"/>
      <c r="K220" s="100"/>
      <c r="L220" s="100"/>
    </row>
    <row r="221" spans="2:12" ht="12.75">
      <c r="B221" s="131"/>
      <c r="C221" s="100"/>
      <c r="D221" s="100"/>
      <c r="E221" s="100"/>
      <c r="F221" s="100"/>
      <c r="G221" s="100"/>
      <c r="H221" s="100"/>
      <c r="K221" s="100"/>
      <c r="L221" s="100"/>
    </row>
    <row r="222" spans="2:12" ht="12.75">
      <c r="B222" s="131"/>
      <c r="C222" s="100"/>
      <c r="D222" s="100"/>
      <c r="E222" s="100"/>
      <c r="F222" s="100"/>
      <c r="G222" s="100"/>
      <c r="H222" s="100"/>
      <c r="K222" s="100"/>
      <c r="L222" s="100"/>
    </row>
    <row r="223" spans="2:12" ht="12.75">
      <c r="B223" s="131"/>
      <c r="C223" s="100"/>
      <c r="D223" s="100"/>
      <c r="E223" s="100"/>
      <c r="F223" s="100"/>
      <c r="G223" s="100"/>
      <c r="H223" s="100"/>
      <c r="K223" s="100"/>
      <c r="L223" s="100"/>
    </row>
    <row r="224" spans="2:12" ht="12.75">
      <c r="B224" s="131"/>
      <c r="C224" s="100"/>
      <c r="D224" s="100"/>
      <c r="E224" s="100"/>
      <c r="F224" s="100"/>
      <c r="G224" s="100"/>
      <c r="H224" s="100"/>
      <c r="K224" s="100"/>
      <c r="L224" s="100"/>
    </row>
    <row r="225" spans="2:12" ht="12.75">
      <c r="B225" s="131"/>
      <c r="C225" s="100"/>
      <c r="D225" s="100"/>
      <c r="E225" s="100"/>
      <c r="F225" s="100"/>
      <c r="G225" s="100"/>
      <c r="H225" s="100"/>
      <c r="K225" s="100"/>
      <c r="L225" s="100"/>
    </row>
    <row r="226" spans="2:12" ht="12.75">
      <c r="B226" s="131"/>
      <c r="C226" s="100"/>
      <c r="D226" s="100"/>
      <c r="E226" s="100"/>
      <c r="F226" s="100"/>
      <c r="G226" s="100"/>
      <c r="H226" s="100"/>
      <c r="K226" s="100"/>
      <c r="L226" s="100"/>
    </row>
    <row r="227" spans="2:12" ht="12.75">
      <c r="B227" s="131"/>
      <c r="C227" s="100"/>
      <c r="D227" s="100"/>
      <c r="E227" s="100"/>
      <c r="F227" s="100"/>
      <c r="G227" s="100"/>
      <c r="H227" s="100"/>
      <c r="K227" s="100"/>
      <c r="L227" s="100"/>
    </row>
    <row r="228" spans="2:12" ht="12.75">
      <c r="B228" s="131"/>
      <c r="C228" s="100"/>
      <c r="D228" s="100"/>
      <c r="E228" s="100"/>
      <c r="F228" s="100"/>
      <c r="G228" s="100"/>
      <c r="H228" s="100"/>
      <c r="K228" s="100"/>
      <c r="L228" s="100"/>
    </row>
    <row r="229" spans="2:12" ht="12.75">
      <c r="B229" s="131"/>
      <c r="C229" s="100"/>
      <c r="D229" s="100"/>
      <c r="E229" s="100"/>
      <c r="F229" s="100"/>
      <c r="G229" s="100"/>
      <c r="H229" s="100"/>
      <c r="K229" s="100"/>
      <c r="L229" s="100"/>
    </row>
    <row r="230" spans="2:12" ht="12.75">
      <c r="B230" s="131"/>
      <c r="C230" s="100"/>
      <c r="D230" s="100"/>
      <c r="E230" s="100"/>
      <c r="F230" s="100"/>
      <c r="G230" s="100"/>
      <c r="H230" s="100"/>
      <c r="K230" s="100"/>
      <c r="L230" s="100"/>
    </row>
    <row r="231" spans="2:12" ht="12.75">
      <c r="B231" s="131"/>
      <c r="C231" s="100"/>
      <c r="D231" s="100"/>
      <c r="E231" s="100"/>
      <c r="F231" s="100"/>
      <c r="G231" s="100"/>
      <c r="H231" s="100"/>
      <c r="K231" s="100"/>
      <c r="L231" s="100"/>
    </row>
    <row r="232" spans="2:12" ht="12.75">
      <c r="B232" s="131"/>
      <c r="C232" s="100"/>
      <c r="D232" s="100"/>
      <c r="E232" s="100"/>
      <c r="F232" s="100"/>
      <c r="G232" s="100"/>
      <c r="H232" s="100"/>
      <c r="K232" s="100"/>
      <c r="L232" s="100"/>
    </row>
    <row r="233" spans="2:12" ht="12.75">
      <c r="B233" s="131"/>
      <c r="C233" s="100"/>
      <c r="D233" s="100"/>
      <c r="E233" s="100"/>
      <c r="F233" s="100"/>
      <c r="G233" s="100"/>
      <c r="H233" s="100"/>
      <c r="K233" s="100"/>
      <c r="L233" s="100"/>
    </row>
    <row r="234" spans="2:12" ht="12.75">
      <c r="B234" s="131"/>
      <c r="C234" s="100"/>
      <c r="D234" s="100"/>
      <c r="E234" s="100"/>
      <c r="F234" s="100"/>
      <c r="G234" s="100"/>
      <c r="H234" s="100"/>
      <c r="K234" s="100"/>
      <c r="L234" s="100"/>
    </row>
    <row r="235" spans="2:12" ht="12.75">
      <c r="B235" s="131"/>
      <c r="C235" s="100"/>
      <c r="D235" s="100"/>
      <c r="E235" s="100"/>
      <c r="F235" s="100"/>
      <c r="G235" s="100"/>
      <c r="H235" s="100"/>
      <c r="K235" s="100"/>
      <c r="L235" s="100"/>
    </row>
    <row r="236" spans="2:12" ht="12.75">
      <c r="B236" s="131"/>
      <c r="C236" s="100"/>
      <c r="D236" s="100"/>
      <c r="E236" s="100"/>
      <c r="F236" s="100"/>
      <c r="G236" s="100"/>
      <c r="H236" s="100"/>
      <c r="K236" s="100"/>
      <c r="L236" s="100"/>
    </row>
    <row r="237" spans="2:12" ht="12.75">
      <c r="B237" s="131"/>
      <c r="C237" s="100"/>
      <c r="D237" s="100"/>
      <c r="E237" s="100"/>
      <c r="F237" s="100"/>
      <c r="G237" s="100"/>
      <c r="H237" s="100"/>
      <c r="K237" s="100"/>
      <c r="L237" s="100"/>
    </row>
    <row r="238" spans="2:12" ht="12.75">
      <c r="B238" s="131"/>
      <c r="C238" s="100"/>
      <c r="D238" s="100"/>
      <c r="E238" s="100"/>
      <c r="F238" s="100"/>
      <c r="G238" s="100"/>
      <c r="H238" s="100"/>
      <c r="K238" s="100"/>
      <c r="L238" s="100"/>
    </row>
    <row r="239" spans="2:12" ht="12.75">
      <c r="B239" s="131"/>
      <c r="C239" s="100"/>
      <c r="D239" s="100"/>
      <c r="E239" s="100"/>
      <c r="F239" s="100"/>
      <c r="G239" s="100"/>
      <c r="H239" s="100"/>
      <c r="K239" s="100"/>
      <c r="L239" s="100"/>
    </row>
    <row r="240" spans="2:12" ht="12.75">
      <c r="B240" s="131"/>
      <c r="C240" s="100"/>
      <c r="D240" s="100"/>
      <c r="E240" s="100"/>
      <c r="F240" s="100"/>
      <c r="G240" s="100"/>
      <c r="H240" s="100"/>
      <c r="K240" s="100"/>
      <c r="L240" s="100"/>
    </row>
    <row r="241" spans="2:12" ht="12.75">
      <c r="B241" s="131"/>
      <c r="C241" s="100"/>
      <c r="D241" s="100"/>
      <c r="E241" s="100"/>
      <c r="F241" s="100"/>
      <c r="G241" s="100"/>
      <c r="H241" s="100"/>
      <c r="K241" s="100"/>
      <c r="L241" s="100"/>
    </row>
    <row r="242" spans="2:12" ht="12.75">
      <c r="B242" s="131"/>
      <c r="C242" s="100"/>
      <c r="D242" s="100"/>
      <c r="E242" s="100"/>
      <c r="F242" s="100"/>
      <c r="G242" s="100"/>
      <c r="H242" s="100"/>
      <c r="K242" s="100"/>
      <c r="L242" s="100"/>
    </row>
    <row r="243" spans="2:12" ht="12.75">
      <c r="B243" s="131"/>
      <c r="C243" s="100"/>
      <c r="D243" s="100"/>
      <c r="E243" s="100"/>
      <c r="F243" s="100"/>
      <c r="G243" s="100"/>
      <c r="H243" s="100"/>
      <c r="K243" s="100"/>
      <c r="L243" s="100"/>
    </row>
    <row r="244" spans="2:12" ht="12.75">
      <c r="B244" s="131"/>
      <c r="C244" s="100"/>
      <c r="D244" s="100"/>
      <c r="E244" s="100"/>
      <c r="F244" s="100"/>
      <c r="G244" s="100"/>
      <c r="H244" s="100"/>
      <c r="K244" s="100"/>
      <c r="L244" s="100"/>
    </row>
    <row r="245" spans="2:12" ht="12.75">
      <c r="B245" s="131"/>
      <c r="C245" s="100"/>
      <c r="D245" s="100"/>
      <c r="E245" s="100"/>
      <c r="F245" s="100"/>
      <c r="G245" s="100"/>
      <c r="H245" s="100"/>
      <c r="K245" s="100"/>
      <c r="L245" s="100"/>
    </row>
    <row r="246" spans="2:12" ht="12.75">
      <c r="B246" s="131"/>
      <c r="C246" s="100"/>
      <c r="D246" s="100"/>
      <c r="E246" s="100"/>
      <c r="F246" s="100"/>
      <c r="G246" s="100"/>
      <c r="H246" s="100"/>
      <c r="K246" s="100"/>
      <c r="L246" s="100"/>
    </row>
    <row r="247" spans="2:12" ht="12.75">
      <c r="B247" s="131"/>
      <c r="C247" s="100"/>
      <c r="D247" s="100"/>
      <c r="E247" s="100"/>
      <c r="F247" s="100"/>
      <c r="G247" s="100"/>
      <c r="H247" s="100"/>
      <c r="K247" s="100"/>
      <c r="L247" s="100"/>
    </row>
    <row r="248" spans="2:12" ht="12.75">
      <c r="B248" s="131"/>
      <c r="C248" s="100"/>
      <c r="D248" s="100"/>
      <c r="E248" s="100"/>
      <c r="F248" s="100"/>
      <c r="G248" s="100"/>
      <c r="H248" s="100"/>
      <c r="K248" s="100"/>
      <c r="L248" s="100"/>
    </row>
    <row r="249" spans="2:12" ht="12.75">
      <c r="B249" s="131"/>
      <c r="C249" s="100"/>
      <c r="D249" s="100"/>
      <c r="E249" s="100"/>
      <c r="F249" s="100"/>
      <c r="G249" s="100"/>
      <c r="H249" s="100"/>
      <c r="K249" s="100"/>
      <c r="L249" s="100"/>
    </row>
    <row r="250" spans="2:12" ht="12.75">
      <c r="B250" s="131"/>
      <c r="C250" s="100"/>
      <c r="D250" s="100"/>
      <c r="E250" s="100"/>
      <c r="F250" s="100"/>
      <c r="G250" s="100"/>
      <c r="H250" s="100"/>
      <c r="K250" s="100"/>
      <c r="L250" s="100"/>
    </row>
    <row r="251" spans="2:12" ht="12.75">
      <c r="B251" s="131"/>
      <c r="C251" s="100"/>
      <c r="D251" s="100"/>
      <c r="E251" s="100"/>
      <c r="F251" s="100"/>
      <c r="G251" s="100"/>
      <c r="H251" s="100"/>
      <c r="K251" s="100"/>
      <c r="L251" s="100"/>
    </row>
    <row r="252" spans="2:12" ht="12.75">
      <c r="B252" s="131"/>
      <c r="C252" s="100"/>
      <c r="D252" s="100"/>
      <c r="E252" s="100"/>
      <c r="F252" s="100"/>
      <c r="G252" s="100"/>
      <c r="H252" s="100"/>
      <c r="K252" s="100"/>
      <c r="L252" s="100"/>
    </row>
    <row r="253" spans="2:12" ht="12.75">
      <c r="B253" s="131"/>
      <c r="C253" s="100"/>
      <c r="D253" s="100"/>
      <c r="E253" s="100"/>
      <c r="F253" s="100"/>
      <c r="G253" s="100"/>
      <c r="H253" s="100"/>
      <c r="K253" s="100"/>
      <c r="L253" s="100"/>
    </row>
  </sheetData>
  <mergeCells count="2">
    <mergeCell ref="I3:J3"/>
    <mergeCell ref="J7:K7"/>
  </mergeCells>
  <printOptions/>
  <pageMargins left="0.75" right="0.75" top="1" bottom="1" header="0.5" footer="0.5"/>
  <pageSetup cellComments="atEnd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" sqref="A2:E2"/>
    </sheetView>
  </sheetViews>
  <sheetFormatPr defaultColWidth="9.140625" defaultRowHeight="12.75"/>
  <cols>
    <col min="1" max="1" width="61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250"/>
      <c r="B1" s="250"/>
      <c r="C1" s="250"/>
      <c r="D1" s="250"/>
      <c r="E1" s="250"/>
    </row>
    <row r="2" spans="1:5" ht="15.75">
      <c r="A2" s="250" t="s">
        <v>425</v>
      </c>
      <c r="B2" s="250"/>
      <c r="C2" s="250"/>
      <c r="D2" s="250"/>
      <c r="E2" s="250"/>
    </row>
    <row r="3" spans="1:5" ht="15.75">
      <c r="A3" s="217" t="s">
        <v>394</v>
      </c>
      <c r="B3" s="217"/>
      <c r="C3" s="217"/>
      <c r="D3" s="217"/>
      <c r="E3" s="217"/>
    </row>
    <row r="4" spans="1:5" ht="15.75">
      <c r="A4" s="217" t="s">
        <v>498</v>
      </c>
      <c r="B4" s="217"/>
      <c r="C4" s="217"/>
      <c r="D4" s="217"/>
      <c r="E4" s="217"/>
    </row>
    <row r="5" spans="1:5" ht="15.75">
      <c r="A5" s="1"/>
      <c r="B5" s="13"/>
      <c r="C5" s="13"/>
      <c r="D5" s="1"/>
      <c r="E5" s="1"/>
    </row>
    <row r="6" spans="1:6" ht="49.5" customHeight="1">
      <c r="A6" s="97" t="s">
        <v>298</v>
      </c>
      <c r="B6" s="199" t="s">
        <v>299</v>
      </c>
      <c r="C6" s="199" t="s">
        <v>300</v>
      </c>
      <c r="D6" s="199" t="s">
        <v>301</v>
      </c>
      <c r="E6" s="199" t="s">
        <v>302</v>
      </c>
      <c r="F6" s="100"/>
    </row>
    <row r="7" spans="1:6" ht="15.75">
      <c r="A7" s="1"/>
      <c r="B7" s="161"/>
      <c r="C7" s="161"/>
      <c r="D7" s="161"/>
      <c r="E7" s="161"/>
      <c r="F7" s="100"/>
    </row>
    <row r="8" spans="1:6" ht="15.75">
      <c r="A8" s="98" t="s">
        <v>397</v>
      </c>
      <c r="B8" s="161">
        <v>0</v>
      </c>
      <c r="C8" s="161">
        <v>2540</v>
      </c>
      <c r="D8" s="161">
        <v>0</v>
      </c>
      <c r="E8" s="161">
        <f>SUM(B8:D8)</f>
        <v>2540</v>
      </c>
      <c r="F8" s="100"/>
    </row>
    <row r="9" spans="1:6" ht="15.75">
      <c r="A9" s="98" t="s">
        <v>489</v>
      </c>
      <c r="B9" s="161">
        <v>1679</v>
      </c>
      <c r="C9" s="161">
        <v>0</v>
      </c>
      <c r="D9" s="161">
        <v>0</v>
      </c>
      <c r="E9" s="161">
        <f aca="true" t="shared" si="0" ref="E9:E21">SUM(B9:D9)</f>
        <v>1679</v>
      </c>
      <c r="F9" s="100"/>
    </row>
    <row r="10" spans="1:6" ht="15.75">
      <c r="A10" s="98" t="s">
        <v>320</v>
      </c>
      <c r="B10" s="161">
        <v>133047</v>
      </c>
      <c r="C10" s="161">
        <v>0</v>
      </c>
      <c r="D10" s="161">
        <v>0</v>
      </c>
      <c r="E10" s="161">
        <f t="shared" si="0"/>
        <v>133047</v>
      </c>
      <c r="F10" s="100"/>
    </row>
    <row r="11" spans="1:6" ht="15.75">
      <c r="A11" s="98" t="s">
        <v>321</v>
      </c>
      <c r="B11" s="161">
        <v>51079</v>
      </c>
      <c r="C11" s="161">
        <v>0</v>
      </c>
      <c r="D11" s="161">
        <v>0</v>
      </c>
      <c r="E11" s="161">
        <f t="shared" si="0"/>
        <v>51079</v>
      </c>
      <c r="F11" s="100"/>
    </row>
    <row r="12" spans="1:6" ht="15.75">
      <c r="A12" s="12" t="s">
        <v>322</v>
      </c>
      <c r="B12" s="161">
        <v>0</v>
      </c>
      <c r="C12" s="161">
        <v>675</v>
      </c>
      <c r="D12" s="161">
        <v>0</v>
      </c>
      <c r="E12" s="161">
        <f t="shared" si="0"/>
        <v>675</v>
      </c>
      <c r="F12" s="100"/>
    </row>
    <row r="13" spans="1:6" ht="15.75">
      <c r="A13" s="12" t="s">
        <v>511</v>
      </c>
      <c r="B13" s="161">
        <v>41439</v>
      </c>
      <c r="C13" s="161">
        <v>0</v>
      </c>
      <c r="D13" s="161">
        <v>0</v>
      </c>
      <c r="E13" s="161">
        <f t="shared" si="0"/>
        <v>41439</v>
      </c>
      <c r="F13" s="100"/>
    </row>
    <row r="14" spans="1:6" ht="15.75">
      <c r="A14" s="98" t="s">
        <v>400</v>
      </c>
      <c r="B14" s="161">
        <v>176</v>
      </c>
      <c r="C14" s="161">
        <v>0</v>
      </c>
      <c r="D14" s="161">
        <v>0</v>
      </c>
      <c r="E14" s="161">
        <f t="shared" si="0"/>
        <v>176</v>
      </c>
      <c r="F14" s="100"/>
    </row>
    <row r="15" spans="1:6" ht="15.75">
      <c r="A15" s="98" t="s">
        <v>323</v>
      </c>
      <c r="B15" s="161">
        <v>500</v>
      </c>
      <c r="C15" s="161">
        <v>0</v>
      </c>
      <c r="D15" s="161">
        <v>0</v>
      </c>
      <c r="E15" s="161">
        <f t="shared" si="0"/>
        <v>500</v>
      </c>
      <c r="F15" s="100"/>
    </row>
    <row r="16" spans="1:6" ht="15.75">
      <c r="A16" s="98" t="s">
        <v>512</v>
      </c>
      <c r="B16" s="161">
        <v>0</v>
      </c>
      <c r="C16" s="161">
        <v>0</v>
      </c>
      <c r="D16" s="161">
        <v>0</v>
      </c>
      <c r="E16" s="161">
        <f t="shared" si="0"/>
        <v>0</v>
      </c>
      <c r="F16" s="100"/>
    </row>
    <row r="17" spans="1:6" ht="15.75">
      <c r="A17" s="98" t="s">
        <v>513</v>
      </c>
      <c r="B17" s="161">
        <v>0</v>
      </c>
      <c r="C17" s="161">
        <v>0</v>
      </c>
      <c r="D17" s="161">
        <v>0</v>
      </c>
      <c r="E17" s="161">
        <f t="shared" si="0"/>
        <v>0</v>
      </c>
      <c r="F17" s="100"/>
    </row>
    <row r="18" spans="1:6" ht="15.75">
      <c r="A18" s="98" t="s">
        <v>324</v>
      </c>
      <c r="B18" s="161">
        <v>3500</v>
      </c>
      <c r="C18" s="161">
        <v>0</v>
      </c>
      <c r="D18" s="161">
        <v>0</v>
      </c>
      <c r="E18" s="161">
        <f t="shared" si="0"/>
        <v>3500</v>
      </c>
      <c r="F18" s="100"/>
    </row>
    <row r="19" spans="1:6" ht="15.75">
      <c r="A19" s="98" t="s">
        <v>398</v>
      </c>
      <c r="B19" s="161">
        <v>686</v>
      </c>
      <c r="C19" s="161">
        <v>0</v>
      </c>
      <c r="D19" s="161">
        <v>0</v>
      </c>
      <c r="E19" s="161">
        <f t="shared" si="0"/>
        <v>686</v>
      </c>
      <c r="F19" s="100"/>
    </row>
    <row r="20" spans="1:6" ht="15.75">
      <c r="A20" s="98" t="s">
        <v>404</v>
      </c>
      <c r="B20" s="161">
        <v>0</v>
      </c>
      <c r="C20" s="161">
        <v>20</v>
      </c>
      <c r="D20" s="161"/>
      <c r="E20" s="161">
        <f t="shared" si="0"/>
        <v>20</v>
      </c>
      <c r="F20" s="100"/>
    </row>
    <row r="21" spans="1:6" ht="15.75">
      <c r="A21" s="101" t="s">
        <v>399</v>
      </c>
      <c r="B21" s="200">
        <v>0</v>
      </c>
      <c r="C21" s="200">
        <v>31630</v>
      </c>
      <c r="D21" s="200">
        <v>0</v>
      </c>
      <c r="E21" s="200">
        <f t="shared" si="0"/>
        <v>31630</v>
      </c>
      <c r="F21" s="100"/>
    </row>
    <row r="22" spans="1:6" ht="15.75">
      <c r="A22" s="99" t="s">
        <v>315</v>
      </c>
      <c r="B22" s="102">
        <f>SUM(B8:B21)</f>
        <v>232106</v>
      </c>
      <c r="C22" s="102">
        <f>SUM(C8:C21)</f>
        <v>34865</v>
      </c>
      <c r="D22" s="102">
        <f>SUM(D8:D21)</f>
        <v>0</v>
      </c>
      <c r="E22" s="102">
        <f>SUM(E8:E21)</f>
        <v>266971</v>
      </c>
      <c r="F22" s="100"/>
    </row>
    <row r="23" spans="2:5" ht="12.75">
      <c r="B23" s="100"/>
      <c r="C23" s="100"/>
      <c r="D23" s="100"/>
      <c r="E23" s="100"/>
    </row>
    <row r="24" spans="1:5" ht="15.75">
      <c r="A24" s="175" t="s">
        <v>485</v>
      </c>
      <c r="B24" s="194">
        <v>0</v>
      </c>
      <c r="C24" s="176">
        <v>0</v>
      </c>
      <c r="D24" s="194">
        <v>0</v>
      </c>
      <c r="E24" s="194">
        <v>0</v>
      </c>
    </row>
    <row r="25" spans="2:3" ht="12.75">
      <c r="B25" s="100"/>
      <c r="C25" s="100"/>
    </row>
    <row r="26" spans="2:3" ht="12.75">
      <c r="B26" s="100"/>
      <c r="C26" s="100"/>
    </row>
    <row r="27" spans="1:5" ht="12.75">
      <c r="A27" s="58" t="s">
        <v>490</v>
      </c>
      <c r="B27" s="214">
        <f>SUM(B22:B26)</f>
        <v>232106</v>
      </c>
      <c r="C27" s="214">
        <f>SUM(C22:C26)</f>
        <v>34865</v>
      </c>
      <c r="D27" s="58">
        <v>0</v>
      </c>
      <c r="E27" s="177">
        <f>SUM(E22:E26)</f>
        <v>266971</v>
      </c>
    </row>
    <row r="28" spans="2:3" ht="12.75">
      <c r="B28" s="100"/>
      <c r="C28" s="100"/>
    </row>
    <row r="29" spans="2:3" ht="12.75">
      <c r="B29" s="100"/>
      <c r="C29" s="100"/>
    </row>
    <row r="30" spans="2:3" ht="12.75">
      <c r="B30" s="100"/>
      <c r="C30" s="100"/>
    </row>
    <row r="31" spans="2:3" ht="12.75">
      <c r="B31" s="100"/>
      <c r="C31" s="100"/>
    </row>
    <row r="32" spans="2:3" ht="12.75">
      <c r="B32" s="100"/>
      <c r="C32" s="100"/>
    </row>
    <row r="33" spans="2:3" ht="12.75">
      <c r="B33" s="100"/>
      <c r="C33" s="100"/>
    </row>
    <row r="34" spans="2:3" ht="12.75">
      <c r="B34" s="100"/>
      <c r="C34" s="100"/>
    </row>
    <row r="35" spans="2:3" ht="15.75" customHeight="1">
      <c r="B35" s="100"/>
      <c r="C35" s="100"/>
    </row>
    <row r="36" spans="2:3" ht="12.75">
      <c r="B36" s="100"/>
      <c r="C36" s="100"/>
    </row>
    <row r="37" spans="2:3" ht="12.75">
      <c r="B37" s="100"/>
      <c r="C37" s="100"/>
    </row>
    <row r="38" spans="2:3" ht="12.75">
      <c r="B38" s="100"/>
      <c r="C38" s="100"/>
    </row>
    <row r="39" spans="2:3" ht="12.75">
      <c r="B39" s="100"/>
      <c r="C39" s="100"/>
    </row>
  </sheetData>
  <mergeCells count="4">
    <mergeCell ref="A2:E2"/>
    <mergeCell ref="A3:E3"/>
    <mergeCell ref="A4:E4"/>
    <mergeCell ref="A1:E1"/>
  </mergeCells>
  <printOptions/>
  <pageMargins left="0.75" right="0.75" top="1" bottom="1" header="0.5" footer="0.5"/>
  <pageSetup cellComments="atEnd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3"/>
  <sheetViews>
    <sheetView view="pageBreakPreview" zoomScaleSheetLayoutView="100" workbookViewId="0" topLeftCell="A1">
      <selection activeCell="A2" sqref="A2:G2"/>
    </sheetView>
  </sheetViews>
  <sheetFormatPr defaultColWidth="9.140625" defaultRowHeight="12.75"/>
  <cols>
    <col min="1" max="1" width="1.1484375" style="127" customWidth="1"/>
    <col min="2" max="2" width="3.421875" style="26" customWidth="1"/>
    <col min="3" max="4" width="2.140625" style="26" customWidth="1"/>
    <col min="5" max="5" width="38.00390625" style="26" customWidth="1"/>
    <col min="6" max="6" width="15.421875" style="26" customWidth="1"/>
    <col min="7" max="7" width="15.421875" style="129" customWidth="1"/>
    <col min="8" max="8" width="13.140625" style="129" customWidth="1"/>
    <col min="9" max="16384" width="9.140625" style="135" customWidth="1"/>
  </cols>
  <sheetData>
    <row r="1" spans="1:7" ht="12.75">
      <c r="A1" s="219"/>
      <c r="B1" s="219"/>
      <c r="C1" s="219"/>
      <c r="D1" s="219"/>
      <c r="E1" s="219"/>
      <c r="F1" s="219"/>
      <c r="G1" s="219"/>
    </row>
    <row r="2" spans="1:7" ht="24" customHeight="1">
      <c r="A2" s="219" t="s">
        <v>426</v>
      </c>
      <c r="B2" s="219"/>
      <c r="C2" s="219"/>
      <c r="D2" s="219"/>
      <c r="E2" s="219"/>
      <c r="F2" s="219"/>
      <c r="G2" s="219"/>
    </row>
    <row r="3" spans="1:7" ht="12.75">
      <c r="A3" s="223" t="s">
        <v>326</v>
      </c>
      <c r="B3" s="223"/>
      <c r="C3" s="223"/>
      <c r="D3" s="223"/>
      <c r="E3" s="223"/>
      <c r="F3" s="223"/>
      <c r="G3" s="136"/>
    </row>
    <row r="4" spans="1:7" ht="12.75">
      <c r="A4" s="223" t="s">
        <v>219</v>
      </c>
      <c r="B4" s="223"/>
      <c r="C4" s="223"/>
      <c r="D4" s="223"/>
      <c r="E4" s="223"/>
      <c r="F4" s="223"/>
      <c r="G4" s="136"/>
    </row>
    <row r="5" spans="1:7" ht="12.75">
      <c r="A5" s="223" t="s">
        <v>124</v>
      </c>
      <c r="B5" s="223"/>
      <c r="C5" s="223"/>
      <c r="D5" s="223"/>
      <c r="E5" s="223"/>
      <c r="F5" s="223"/>
      <c r="G5" s="136"/>
    </row>
    <row r="6" spans="1:7" ht="4.5" customHeight="1" thickBot="1">
      <c r="A6" s="137"/>
      <c r="B6" s="137"/>
      <c r="C6" s="137"/>
      <c r="D6" s="137"/>
      <c r="E6" s="137"/>
      <c r="F6" s="137"/>
      <c r="G6" s="136"/>
    </row>
    <row r="7" spans="1:8" ht="27.75" customHeight="1">
      <c r="A7" s="251" t="s">
        <v>127</v>
      </c>
      <c r="B7" s="251"/>
      <c r="C7" s="251"/>
      <c r="D7" s="251"/>
      <c r="E7" s="251"/>
      <c r="F7" s="216" t="s">
        <v>123</v>
      </c>
      <c r="G7" s="220" t="s">
        <v>430</v>
      </c>
      <c r="H7" s="221"/>
    </row>
    <row r="8" spans="1:8" s="139" customFormat="1" ht="45" customHeight="1">
      <c r="A8" s="251"/>
      <c r="B8" s="251"/>
      <c r="C8" s="251"/>
      <c r="D8" s="251"/>
      <c r="E8" s="251"/>
      <c r="F8" s="216"/>
      <c r="G8" s="138" t="s">
        <v>431</v>
      </c>
      <c r="H8" s="138" t="s">
        <v>432</v>
      </c>
    </row>
    <row r="9" spans="1:8" s="129" customFormat="1" ht="12.75">
      <c r="A9" s="127"/>
      <c r="B9" s="140" t="s">
        <v>218</v>
      </c>
      <c r="C9" s="140"/>
      <c r="D9" s="140"/>
      <c r="E9" s="140"/>
      <c r="F9" s="140"/>
      <c r="G9" s="141">
        <f>SUM(G10+G28+G32+G35+G38+G41+G44+G73+G88+G89)</f>
        <v>117234</v>
      </c>
      <c r="H9" s="141">
        <f>SUM(H10+H28+H32+H35+H38+H41+H44+H73+H88+H89)</f>
        <v>144464</v>
      </c>
    </row>
    <row r="10" spans="1:8" s="129" customFormat="1" ht="12.75">
      <c r="A10" s="127"/>
      <c r="B10" s="26"/>
      <c r="C10" s="26" t="s">
        <v>9</v>
      </c>
      <c r="D10" s="26"/>
      <c r="E10" s="26"/>
      <c r="F10" s="26"/>
      <c r="G10" s="142">
        <f>SUM(G11:G27)</f>
        <v>5659</v>
      </c>
      <c r="H10" s="142">
        <f>SUM(H11:H27)</f>
        <v>7361</v>
      </c>
    </row>
    <row r="11" spans="1:8" s="129" customFormat="1" ht="12.75">
      <c r="A11" s="127"/>
      <c r="B11" s="26"/>
      <c r="C11" s="26"/>
      <c r="D11" s="26" t="s">
        <v>129</v>
      </c>
      <c r="E11" s="26"/>
      <c r="F11" s="26"/>
      <c r="G11" s="128">
        <v>1980</v>
      </c>
      <c r="H11" s="128">
        <v>1980</v>
      </c>
    </row>
    <row r="12" spans="1:8" s="129" customFormat="1" ht="12.75">
      <c r="A12" s="127"/>
      <c r="B12" s="26"/>
      <c r="C12" s="26"/>
      <c r="D12" s="26" t="s">
        <v>130</v>
      </c>
      <c r="E12" s="26"/>
      <c r="F12" s="26"/>
      <c r="G12" s="128">
        <v>0</v>
      </c>
      <c r="H12" s="128">
        <v>0</v>
      </c>
    </row>
    <row r="13" spans="1:8" s="129" customFormat="1" ht="12.75">
      <c r="A13" s="127"/>
      <c r="B13" s="26"/>
      <c r="C13" s="26"/>
      <c r="D13" s="26" t="s">
        <v>131</v>
      </c>
      <c r="E13" s="26"/>
      <c r="F13" s="26"/>
      <c r="G13" s="128">
        <v>594</v>
      </c>
      <c r="H13" s="128">
        <v>594</v>
      </c>
    </row>
    <row r="14" spans="1:8" s="129" customFormat="1" ht="20.25" customHeight="1">
      <c r="A14" s="127"/>
      <c r="B14" s="26"/>
      <c r="C14" s="26"/>
      <c r="D14" s="218" t="s">
        <v>464</v>
      </c>
      <c r="E14" s="218"/>
      <c r="F14" s="126"/>
      <c r="G14" s="128">
        <v>3085</v>
      </c>
      <c r="H14" s="128">
        <v>1084</v>
      </c>
    </row>
    <row r="15" spans="1:8" s="129" customFormat="1" ht="12.75" customHeight="1">
      <c r="A15" s="127"/>
      <c r="B15" s="26"/>
      <c r="C15" s="26"/>
      <c r="D15" s="218" t="s">
        <v>466</v>
      </c>
      <c r="E15" s="218"/>
      <c r="F15" s="126"/>
      <c r="G15" s="128">
        <v>0</v>
      </c>
      <c r="H15" s="128">
        <v>161</v>
      </c>
    </row>
    <row r="16" spans="1:8" s="129" customFormat="1" ht="12.75" customHeight="1">
      <c r="A16" s="127"/>
      <c r="B16" s="26"/>
      <c r="C16" s="26"/>
      <c r="D16" s="218" t="s">
        <v>465</v>
      </c>
      <c r="E16" s="218"/>
      <c r="F16" s="126"/>
      <c r="G16" s="128">
        <v>0</v>
      </c>
      <c r="H16" s="128">
        <v>36</v>
      </c>
    </row>
    <row r="17" spans="1:8" s="129" customFormat="1" ht="12.75" customHeight="1">
      <c r="A17" s="127"/>
      <c r="B17" s="26"/>
      <c r="C17" s="26"/>
      <c r="D17" s="218" t="s">
        <v>467</v>
      </c>
      <c r="E17" s="218"/>
      <c r="F17" s="126"/>
      <c r="G17" s="128">
        <v>0</v>
      </c>
      <c r="H17" s="128">
        <v>103</v>
      </c>
    </row>
    <row r="18" spans="1:8" s="129" customFormat="1" ht="12.75" customHeight="1">
      <c r="A18" s="127"/>
      <c r="B18" s="26"/>
      <c r="C18" s="26"/>
      <c r="D18" s="218" t="s">
        <v>468</v>
      </c>
      <c r="E18" s="218"/>
      <c r="F18" s="126"/>
      <c r="G18" s="128">
        <v>0</v>
      </c>
      <c r="H18" s="128">
        <v>54</v>
      </c>
    </row>
    <row r="19" spans="1:8" s="129" customFormat="1" ht="12.75" customHeight="1">
      <c r="A19" s="127"/>
      <c r="B19" s="26"/>
      <c r="C19" s="26"/>
      <c r="D19" s="218" t="s">
        <v>469</v>
      </c>
      <c r="E19" s="218"/>
      <c r="F19" s="126"/>
      <c r="G19" s="128">
        <v>0</v>
      </c>
      <c r="H19" s="128">
        <v>2170</v>
      </c>
    </row>
    <row r="20" spans="1:8" s="129" customFormat="1" ht="12.75" customHeight="1">
      <c r="A20" s="127"/>
      <c r="B20" s="26"/>
      <c r="C20" s="26"/>
      <c r="D20" s="218" t="s">
        <v>470</v>
      </c>
      <c r="E20" s="218"/>
      <c r="F20" s="126"/>
      <c r="G20" s="128">
        <v>0</v>
      </c>
      <c r="H20" s="128">
        <v>64</v>
      </c>
    </row>
    <row r="21" spans="1:8" s="129" customFormat="1" ht="12.75" customHeight="1">
      <c r="A21" s="127"/>
      <c r="B21" s="26"/>
      <c r="C21" s="26"/>
      <c r="D21" s="218" t="s">
        <v>471</v>
      </c>
      <c r="E21" s="218"/>
      <c r="F21" s="126"/>
      <c r="G21" s="128">
        <v>0</v>
      </c>
      <c r="H21" s="128">
        <v>145</v>
      </c>
    </row>
    <row r="22" spans="1:8" s="129" customFormat="1" ht="12.75" customHeight="1">
      <c r="A22" s="127"/>
      <c r="B22" s="26"/>
      <c r="C22" s="26"/>
      <c r="D22" s="218" t="s">
        <v>472</v>
      </c>
      <c r="E22" s="218"/>
      <c r="F22" s="126"/>
      <c r="G22" s="128">
        <v>0</v>
      </c>
      <c r="H22" s="128">
        <v>25</v>
      </c>
    </row>
    <row r="23" spans="1:8" s="129" customFormat="1" ht="12.75" customHeight="1">
      <c r="A23" s="127"/>
      <c r="B23" s="26"/>
      <c r="C23" s="26"/>
      <c r="D23" s="218" t="s">
        <v>473</v>
      </c>
      <c r="E23" s="218"/>
      <c r="F23" s="126"/>
      <c r="G23" s="128">
        <v>0</v>
      </c>
      <c r="H23" s="128">
        <v>70</v>
      </c>
    </row>
    <row r="24" spans="1:8" s="129" customFormat="1" ht="12.75" customHeight="1">
      <c r="A24" s="127"/>
      <c r="B24" s="26"/>
      <c r="C24" s="26"/>
      <c r="D24" s="218" t="s">
        <v>474</v>
      </c>
      <c r="E24" s="218"/>
      <c r="F24" s="126"/>
      <c r="G24" s="128">
        <v>0</v>
      </c>
      <c r="H24" s="128">
        <v>203</v>
      </c>
    </row>
    <row r="25" spans="1:8" s="129" customFormat="1" ht="39" customHeight="1">
      <c r="A25" s="127"/>
      <c r="B25" s="26"/>
      <c r="C25" s="26"/>
      <c r="D25" s="218" t="s">
        <v>475</v>
      </c>
      <c r="E25" s="218"/>
      <c r="F25" s="126"/>
      <c r="G25" s="128">
        <v>0</v>
      </c>
      <c r="H25" s="128">
        <v>51</v>
      </c>
    </row>
    <row r="26" spans="1:8" s="129" customFormat="1" ht="29.25" customHeight="1">
      <c r="A26" s="127"/>
      <c r="B26" s="26"/>
      <c r="C26" s="26"/>
      <c r="D26" s="218" t="s">
        <v>476</v>
      </c>
      <c r="E26" s="218"/>
      <c r="F26" s="126"/>
      <c r="G26" s="128">
        <v>0</v>
      </c>
      <c r="H26" s="128">
        <v>561</v>
      </c>
    </row>
    <row r="27" spans="1:8" s="129" customFormat="1" ht="12.75" customHeight="1">
      <c r="A27" s="127"/>
      <c r="B27" s="26"/>
      <c r="C27" s="26"/>
      <c r="D27" s="218" t="s">
        <v>477</v>
      </c>
      <c r="E27" s="218"/>
      <c r="F27" s="126"/>
      <c r="G27" s="128">
        <v>0</v>
      </c>
      <c r="H27" s="128">
        <v>60</v>
      </c>
    </row>
    <row r="28" spans="1:8" s="129" customFormat="1" ht="12.75">
      <c r="A28" s="127"/>
      <c r="B28" s="26"/>
      <c r="C28" s="26" t="s">
        <v>39</v>
      </c>
      <c r="D28" s="26"/>
      <c r="E28" s="26"/>
      <c r="F28" s="26"/>
      <c r="G28" s="142">
        <f>SUM(G29:G31)</f>
        <v>2340</v>
      </c>
      <c r="H28" s="142">
        <f>SUM(H29:H31)</f>
        <v>3640</v>
      </c>
    </row>
    <row r="29" spans="1:8" s="129" customFormat="1" ht="12.75">
      <c r="A29" s="127"/>
      <c r="B29" s="26"/>
      <c r="C29" s="26"/>
      <c r="D29" s="26" t="s">
        <v>120</v>
      </c>
      <c r="E29" s="26"/>
      <c r="F29" s="26"/>
      <c r="G29" s="128">
        <v>2172</v>
      </c>
      <c r="H29" s="128">
        <v>2172</v>
      </c>
    </row>
    <row r="30" spans="1:8" s="129" customFormat="1" ht="12.75">
      <c r="A30" s="127"/>
      <c r="B30" s="26"/>
      <c r="C30" s="26"/>
      <c r="D30" s="26" t="s">
        <v>220</v>
      </c>
      <c r="E30" s="26"/>
      <c r="F30" s="26"/>
      <c r="G30" s="128">
        <v>168</v>
      </c>
      <c r="H30" s="128">
        <v>168</v>
      </c>
    </row>
    <row r="31" spans="1:8" s="129" customFormat="1" ht="12.75">
      <c r="A31" s="127"/>
      <c r="B31" s="26"/>
      <c r="C31" s="26"/>
      <c r="D31" s="240" t="s">
        <v>478</v>
      </c>
      <c r="E31" s="240"/>
      <c r="F31" s="26"/>
      <c r="G31" s="128">
        <v>0</v>
      </c>
      <c r="H31" s="128">
        <v>1300</v>
      </c>
    </row>
    <row r="32" spans="1:8" s="129" customFormat="1" ht="12.75">
      <c r="A32" s="127"/>
      <c r="B32" s="26"/>
      <c r="C32" s="127" t="s">
        <v>10</v>
      </c>
      <c r="D32" s="127"/>
      <c r="E32" s="26"/>
      <c r="F32" s="26"/>
      <c r="G32" s="142">
        <f>SUM(G33:G34)</f>
        <v>2420</v>
      </c>
      <c r="H32" s="142">
        <f>SUM(H33:H34)</f>
        <v>2420</v>
      </c>
    </row>
    <row r="33" spans="1:8" s="129" customFormat="1" ht="12.75">
      <c r="A33" s="127"/>
      <c r="B33" s="26"/>
      <c r="C33" s="127"/>
      <c r="D33" s="240" t="s">
        <v>121</v>
      </c>
      <c r="E33" s="240"/>
      <c r="F33" s="26"/>
      <c r="G33" s="142">
        <v>2420</v>
      </c>
      <c r="H33" s="142">
        <v>1885</v>
      </c>
    </row>
    <row r="34" spans="1:8" s="129" customFormat="1" ht="12.75">
      <c r="A34" s="127"/>
      <c r="B34" s="26"/>
      <c r="C34" s="127"/>
      <c r="D34" s="143" t="s">
        <v>451</v>
      </c>
      <c r="E34" s="143"/>
      <c r="F34" s="26"/>
      <c r="G34" s="142">
        <v>0</v>
      </c>
      <c r="H34" s="142">
        <v>535</v>
      </c>
    </row>
    <row r="35" spans="1:8" s="129" customFormat="1" ht="12.75">
      <c r="A35" s="127"/>
      <c r="B35" s="26"/>
      <c r="C35" s="127" t="s">
        <v>227</v>
      </c>
      <c r="D35" s="26"/>
      <c r="E35" s="26"/>
      <c r="F35" s="26"/>
      <c r="G35" s="142">
        <f>SUM(G36:G37)</f>
        <v>5640</v>
      </c>
      <c r="H35" s="142">
        <f>SUM(H36:H37)</f>
        <v>5640</v>
      </c>
    </row>
    <row r="36" spans="1:8" s="129" customFormat="1" ht="12.75">
      <c r="A36" s="127"/>
      <c r="B36" s="26"/>
      <c r="C36" s="127"/>
      <c r="D36" s="26"/>
      <c r="E36" s="26" t="s">
        <v>226</v>
      </c>
      <c r="F36" s="26"/>
      <c r="G36" s="142">
        <v>4440</v>
      </c>
      <c r="H36" s="142">
        <v>4440</v>
      </c>
    </row>
    <row r="37" spans="1:8" s="129" customFormat="1" ht="12.75">
      <c r="A37" s="127"/>
      <c r="B37" s="26"/>
      <c r="C37" s="127"/>
      <c r="D37" s="26"/>
      <c r="E37" s="26" t="s">
        <v>228</v>
      </c>
      <c r="F37" s="26"/>
      <c r="G37" s="142">
        <v>1200</v>
      </c>
      <c r="H37" s="142">
        <v>1200</v>
      </c>
    </row>
    <row r="38" spans="1:8" s="129" customFormat="1" ht="12.75">
      <c r="A38" s="127"/>
      <c r="B38" s="26"/>
      <c r="C38" s="127" t="s">
        <v>17</v>
      </c>
      <c r="D38" s="26"/>
      <c r="E38" s="26"/>
      <c r="F38" s="26"/>
      <c r="G38" s="142">
        <f>SUM(G39:G40)</f>
        <v>0</v>
      </c>
      <c r="H38" s="142">
        <f>SUM(H39:H40)</f>
        <v>5000</v>
      </c>
    </row>
    <row r="39" spans="1:8" s="129" customFormat="1" ht="12.75">
      <c r="A39" s="127"/>
      <c r="B39" s="26"/>
      <c r="C39" s="127"/>
      <c r="D39" s="26"/>
      <c r="E39" s="26" t="s">
        <v>225</v>
      </c>
      <c r="F39" s="26"/>
      <c r="G39" s="142">
        <v>0</v>
      </c>
      <c r="H39" s="142">
        <v>3937</v>
      </c>
    </row>
    <row r="40" spans="1:8" s="129" customFormat="1" ht="12.75">
      <c r="A40" s="127"/>
      <c r="B40" s="26"/>
      <c r="C40" s="127"/>
      <c r="D40" s="26"/>
      <c r="E40" s="26" t="s">
        <v>43</v>
      </c>
      <c r="F40" s="26"/>
      <c r="G40" s="142">
        <v>0</v>
      </c>
      <c r="H40" s="142">
        <v>1063</v>
      </c>
    </row>
    <row r="41" spans="1:8" s="129" customFormat="1" ht="12.75">
      <c r="A41" s="127"/>
      <c r="B41" s="26"/>
      <c r="C41" s="26" t="s">
        <v>40</v>
      </c>
      <c r="D41" s="26"/>
      <c r="E41" s="26"/>
      <c r="F41" s="26"/>
      <c r="G41" s="142">
        <f>SUM(G42:G43)</f>
        <v>0</v>
      </c>
      <c r="H41" s="142">
        <f>SUM(H42:H43)</f>
        <v>400</v>
      </c>
    </row>
    <row r="42" spans="1:8" s="129" customFormat="1" ht="12.75">
      <c r="A42" s="127"/>
      <c r="B42" s="26"/>
      <c r="C42" s="26"/>
      <c r="D42" s="26"/>
      <c r="E42" s="144" t="s">
        <v>41</v>
      </c>
      <c r="F42" s="144"/>
      <c r="G42" s="128">
        <v>0</v>
      </c>
      <c r="H42" s="128">
        <v>400</v>
      </c>
    </row>
    <row r="43" spans="1:8" s="129" customFormat="1" ht="12.75">
      <c r="A43" s="127"/>
      <c r="B43" s="26"/>
      <c r="C43" s="26"/>
      <c r="D43" s="26"/>
      <c r="E43" s="144" t="s">
        <v>42</v>
      </c>
      <c r="F43" s="144"/>
      <c r="G43" s="128">
        <v>0</v>
      </c>
      <c r="H43" s="128">
        <v>0</v>
      </c>
    </row>
    <row r="44" spans="1:8" s="129" customFormat="1" ht="12.75">
      <c r="A44" s="127"/>
      <c r="B44" s="26"/>
      <c r="C44" s="26" t="s">
        <v>11</v>
      </c>
      <c r="D44" s="26"/>
      <c r="E44" s="144"/>
      <c r="F44" s="144"/>
      <c r="G44" s="145">
        <f>SUM(G45,G51,G63,G69)</f>
        <v>5415</v>
      </c>
      <c r="H44" s="145">
        <f>SUM(H45,H51,H63,H69)</f>
        <v>8185</v>
      </c>
    </row>
    <row r="45" spans="1:8" s="129" customFormat="1" ht="12.75">
      <c r="A45" s="127"/>
      <c r="B45" s="26"/>
      <c r="C45" s="26"/>
      <c r="D45" s="26" t="s">
        <v>44</v>
      </c>
      <c r="E45" s="144"/>
      <c r="F45" s="144"/>
      <c r="G45" s="145">
        <f>SUM(G46:G50)</f>
        <v>770</v>
      </c>
      <c r="H45" s="145">
        <f>SUM(H46:H50)</f>
        <v>770</v>
      </c>
    </row>
    <row r="46" spans="1:8" s="129" customFormat="1" ht="12.75">
      <c r="A46" s="127"/>
      <c r="B46" s="26"/>
      <c r="C46" s="26"/>
      <c r="D46" s="26"/>
      <c r="E46" s="144" t="s">
        <v>45</v>
      </c>
      <c r="F46" s="144"/>
      <c r="G46" s="128">
        <v>20</v>
      </c>
      <c r="H46" s="128">
        <v>65</v>
      </c>
    </row>
    <row r="47" spans="1:8" s="129" customFormat="1" ht="12.75">
      <c r="A47" s="127"/>
      <c r="B47" s="26"/>
      <c r="C47" s="26"/>
      <c r="D47" s="26"/>
      <c r="E47" s="144" t="s">
        <v>253</v>
      </c>
      <c r="F47" s="144"/>
      <c r="G47" s="128">
        <v>20</v>
      </c>
      <c r="H47" s="128">
        <v>20</v>
      </c>
    </row>
    <row r="48" spans="1:8" s="129" customFormat="1" ht="12.75">
      <c r="A48" s="127"/>
      <c r="B48" s="26"/>
      <c r="C48" s="26"/>
      <c r="D48" s="26"/>
      <c r="E48" s="144" t="s">
        <v>352</v>
      </c>
      <c r="F48" s="144"/>
      <c r="G48" s="128">
        <v>50</v>
      </c>
      <c r="H48" s="128">
        <v>50</v>
      </c>
    </row>
    <row r="49" spans="1:8" s="129" customFormat="1" ht="12.75">
      <c r="A49" s="127"/>
      <c r="B49" s="26"/>
      <c r="C49" s="26"/>
      <c r="D49" s="26"/>
      <c r="E49" s="144" t="s">
        <v>46</v>
      </c>
      <c r="F49" s="144"/>
      <c r="G49" s="128">
        <v>100</v>
      </c>
      <c r="H49" s="128">
        <v>365</v>
      </c>
    </row>
    <row r="50" spans="1:8" s="129" customFormat="1" ht="12.75">
      <c r="A50" s="127"/>
      <c r="B50" s="26"/>
      <c r="C50" s="26"/>
      <c r="D50" s="26"/>
      <c r="E50" s="144" t="s">
        <v>229</v>
      </c>
      <c r="F50" s="144"/>
      <c r="G50" s="128">
        <v>580</v>
      </c>
      <c r="H50" s="128">
        <v>270</v>
      </c>
    </row>
    <row r="51" spans="1:8" s="129" customFormat="1" ht="12.75">
      <c r="A51" s="127"/>
      <c r="B51" s="26"/>
      <c r="C51" s="26"/>
      <c r="D51" s="26" t="s">
        <v>48</v>
      </c>
      <c r="E51" s="144"/>
      <c r="F51" s="144"/>
      <c r="G51" s="145">
        <f>SUM(G52:G62)</f>
        <v>1850</v>
      </c>
      <c r="H51" s="145">
        <f>SUM(H52:H62)</f>
        <v>4410</v>
      </c>
    </row>
    <row r="52" spans="1:8" s="129" customFormat="1" ht="12.75">
      <c r="A52" s="127"/>
      <c r="B52" s="26"/>
      <c r="C52" s="26"/>
      <c r="D52" s="26"/>
      <c r="E52" s="144" t="s">
        <v>49</v>
      </c>
      <c r="F52" s="144"/>
      <c r="G52" s="128">
        <v>300</v>
      </c>
      <c r="H52" s="128">
        <v>580</v>
      </c>
    </row>
    <row r="53" spans="1:8" s="129" customFormat="1" ht="12.75">
      <c r="A53" s="127"/>
      <c r="B53" s="26"/>
      <c r="C53" s="26"/>
      <c r="D53" s="26"/>
      <c r="E53" s="144" t="s">
        <v>50</v>
      </c>
      <c r="F53" s="144"/>
      <c r="G53" s="128">
        <v>100</v>
      </c>
      <c r="H53" s="128">
        <v>100</v>
      </c>
    </row>
    <row r="54" spans="1:8" s="129" customFormat="1" ht="12.75">
      <c r="A54" s="127"/>
      <c r="B54" s="26"/>
      <c r="C54" s="26"/>
      <c r="D54" s="26"/>
      <c r="E54" s="144" t="s">
        <v>230</v>
      </c>
      <c r="F54" s="144"/>
      <c r="G54" s="128">
        <v>1300</v>
      </c>
      <c r="H54" s="128">
        <v>1300</v>
      </c>
    </row>
    <row r="55" spans="1:8" s="129" customFormat="1" ht="12.75">
      <c r="A55" s="127"/>
      <c r="B55" s="26"/>
      <c r="C55" s="26"/>
      <c r="D55" s="26"/>
      <c r="E55" s="144" t="s">
        <v>51</v>
      </c>
      <c r="F55" s="144"/>
      <c r="G55" s="128">
        <v>0</v>
      </c>
      <c r="H55" s="128">
        <v>935</v>
      </c>
    </row>
    <row r="56" spans="1:8" s="129" customFormat="1" ht="12.75">
      <c r="A56" s="127"/>
      <c r="B56" s="26"/>
      <c r="C56" s="26"/>
      <c r="D56" s="26"/>
      <c r="E56" s="144" t="s">
        <v>237</v>
      </c>
      <c r="F56" s="144"/>
      <c r="G56" s="128">
        <v>0</v>
      </c>
      <c r="H56" s="128">
        <v>10</v>
      </c>
    </row>
    <row r="57" spans="1:8" s="129" customFormat="1" ht="12.75">
      <c r="A57" s="127"/>
      <c r="B57" s="26"/>
      <c r="C57" s="26"/>
      <c r="D57" s="26"/>
      <c r="E57" s="144" t="s">
        <v>52</v>
      </c>
      <c r="F57" s="144"/>
      <c r="G57" s="128">
        <v>0</v>
      </c>
      <c r="H57" s="128">
        <v>50</v>
      </c>
    </row>
    <row r="58" spans="1:8" s="129" customFormat="1" ht="12.75">
      <c r="A58" s="127"/>
      <c r="B58" s="26"/>
      <c r="C58" s="26"/>
      <c r="D58" s="26"/>
      <c r="E58" s="144" t="s">
        <v>53</v>
      </c>
      <c r="F58" s="144"/>
      <c r="G58" s="128">
        <v>0</v>
      </c>
      <c r="H58" s="128">
        <v>5</v>
      </c>
    </row>
    <row r="59" spans="1:8" s="129" customFormat="1" ht="12.75">
      <c r="A59" s="127"/>
      <c r="B59" s="26"/>
      <c r="C59" s="26"/>
      <c r="D59" s="26"/>
      <c r="E59" s="144" t="s">
        <v>54</v>
      </c>
      <c r="F59" s="144"/>
      <c r="G59" s="128">
        <v>0</v>
      </c>
      <c r="H59" s="128">
        <v>735</v>
      </c>
    </row>
    <row r="60" spans="1:8" s="129" customFormat="1" ht="12.75">
      <c r="A60" s="127"/>
      <c r="B60" s="26"/>
      <c r="C60" s="26"/>
      <c r="D60" s="26"/>
      <c r="E60" s="144" t="s">
        <v>55</v>
      </c>
      <c r="F60" s="144"/>
      <c r="G60" s="128">
        <v>150</v>
      </c>
      <c r="H60" s="128">
        <v>150</v>
      </c>
    </row>
    <row r="61" spans="1:8" s="129" customFormat="1" ht="25.5">
      <c r="A61" s="127"/>
      <c r="B61" s="26"/>
      <c r="C61" s="26"/>
      <c r="D61" s="26"/>
      <c r="E61" s="146" t="s">
        <v>56</v>
      </c>
      <c r="F61" s="146"/>
      <c r="G61" s="128">
        <v>0</v>
      </c>
      <c r="H61" s="128">
        <v>35</v>
      </c>
    </row>
    <row r="62" spans="1:8" s="129" customFormat="1" ht="12.75">
      <c r="A62" s="127"/>
      <c r="B62" s="26"/>
      <c r="C62" s="26"/>
      <c r="D62" s="26"/>
      <c r="E62" s="144" t="s">
        <v>57</v>
      </c>
      <c r="F62" s="144"/>
      <c r="G62" s="128">
        <v>0</v>
      </c>
      <c r="H62" s="128">
        <v>510</v>
      </c>
    </row>
    <row r="63" spans="1:8" s="129" customFormat="1" ht="12.75">
      <c r="A63" s="127"/>
      <c r="B63" s="26"/>
      <c r="C63" s="26"/>
      <c r="D63" s="26" t="s">
        <v>58</v>
      </c>
      <c r="E63" s="144"/>
      <c r="F63" s="144"/>
      <c r="G63" s="145">
        <f>SUM(G64:G68)</f>
        <v>2595</v>
      </c>
      <c r="H63" s="145">
        <f>SUM(H64:H68)</f>
        <v>2595</v>
      </c>
    </row>
    <row r="64" spans="1:8" s="129" customFormat="1" ht="12.75">
      <c r="A64" s="127"/>
      <c r="B64" s="26"/>
      <c r="C64" s="26"/>
      <c r="D64" s="26"/>
      <c r="E64" s="144" t="s">
        <v>89</v>
      </c>
      <c r="F64" s="144"/>
      <c r="G64" s="145">
        <v>200</v>
      </c>
      <c r="H64" s="145">
        <v>200</v>
      </c>
    </row>
    <row r="65" spans="1:8" s="129" customFormat="1" ht="12.75">
      <c r="A65" s="127"/>
      <c r="B65" s="26"/>
      <c r="C65" s="26"/>
      <c r="D65" s="26"/>
      <c r="E65" s="144" t="s">
        <v>231</v>
      </c>
      <c r="F65" s="144"/>
      <c r="G65" s="145">
        <v>200</v>
      </c>
      <c r="H65" s="145">
        <v>200</v>
      </c>
    </row>
    <row r="66" spans="1:8" s="129" customFormat="1" ht="12.75">
      <c r="A66" s="127"/>
      <c r="B66" s="26"/>
      <c r="C66" s="26"/>
      <c r="D66" s="26"/>
      <c r="E66" s="144" t="s">
        <v>232</v>
      </c>
      <c r="F66" s="144"/>
      <c r="G66" s="145">
        <v>800</v>
      </c>
      <c r="H66" s="145">
        <v>800</v>
      </c>
    </row>
    <row r="67" spans="1:8" s="129" customFormat="1" ht="12.75">
      <c r="A67" s="127"/>
      <c r="B67" s="26"/>
      <c r="C67" s="26"/>
      <c r="D67" s="44"/>
      <c r="E67" s="27" t="s">
        <v>59</v>
      </c>
      <c r="F67" s="27"/>
      <c r="G67" s="128">
        <v>895</v>
      </c>
      <c r="H67" s="128">
        <v>895</v>
      </c>
    </row>
    <row r="68" spans="1:8" s="129" customFormat="1" ht="12.75">
      <c r="A68" s="127"/>
      <c r="B68" s="26"/>
      <c r="C68" s="26"/>
      <c r="D68" s="44"/>
      <c r="E68" s="27" t="s">
        <v>115</v>
      </c>
      <c r="F68" s="27"/>
      <c r="G68" s="128">
        <v>500</v>
      </c>
      <c r="H68" s="128">
        <v>500</v>
      </c>
    </row>
    <row r="69" spans="1:8" s="129" customFormat="1" ht="12.75">
      <c r="A69" s="127"/>
      <c r="B69" s="26"/>
      <c r="C69" s="26"/>
      <c r="D69" s="44" t="s">
        <v>60</v>
      </c>
      <c r="E69" s="26"/>
      <c r="F69" s="26"/>
      <c r="G69" s="145">
        <f>SUM(G70,G71,G72)</f>
        <v>200</v>
      </c>
      <c r="H69" s="145">
        <f>SUM(H70,H71,H72)</f>
        <v>410</v>
      </c>
    </row>
    <row r="70" spans="1:8" s="129" customFormat="1" ht="12.75">
      <c r="A70" s="127"/>
      <c r="B70" s="26"/>
      <c r="C70" s="26"/>
      <c r="D70" s="44"/>
      <c r="E70" s="27" t="s">
        <v>61</v>
      </c>
      <c r="F70" s="27"/>
      <c r="G70" s="128">
        <v>200</v>
      </c>
      <c r="H70" s="128">
        <v>200</v>
      </c>
    </row>
    <row r="71" spans="1:8" s="129" customFormat="1" ht="12.75">
      <c r="A71" s="127"/>
      <c r="B71" s="26"/>
      <c r="C71" s="26"/>
      <c r="D71" s="44"/>
      <c r="E71" s="27" t="s">
        <v>62</v>
      </c>
      <c r="F71" s="27"/>
      <c r="G71" s="128">
        <v>0</v>
      </c>
      <c r="H71" s="128">
        <v>210</v>
      </c>
    </row>
    <row r="72" spans="1:8" s="129" customFormat="1" ht="12.75">
      <c r="A72" s="127"/>
      <c r="B72" s="26"/>
      <c r="C72" s="26"/>
      <c r="D72" s="44"/>
      <c r="E72" s="27" t="s">
        <v>360</v>
      </c>
      <c r="F72" s="27"/>
      <c r="G72" s="128">
        <v>0</v>
      </c>
      <c r="H72" s="128">
        <v>0</v>
      </c>
    </row>
    <row r="73" spans="1:8" s="129" customFormat="1" ht="15" customHeight="1">
      <c r="A73" s="127"/>
      <c r="B73" s="26"/>
      <c r="C73" s="26" t="s">
        <v>12</v>
      </c>
      <c r="D73" s="26"/>
      <c r="E73" s="144"/>
      <c r="F73" s="144"/>
      <c r="G73" s="145">
        <f>SUM(G74+G75+G76+G83+G84+G85+G86)</f>
        <v>15308</v>
      </c>
      <c r="H73" s="145">
        <f>SUM(H74+H75+H76+H83+H84+H85+H86)</f>
        <v>15308</v>
      </c>
    </row>
    <row r="74" spans="1:8" s="129" customFormat="1" ht="35.25" customHeight="1">
      <c r="A74" s="127"/>
      <c r="B74" s="26"/>
      <c r="C74" s="26"/>
      <c r="D74" s="237" t="s">
        <v>233</v>
      </c>
      <c r="E74" s="237"/>
      <c r="F74" s="125"/>
      <c r="G74" s="128">
        <v>11056</v>
      </c>
      <c r="H74" s="128">
        <v>11056</v>
      </c>
    </row>
    <row r="75" spans="1:8" s="129" customFormat="1" ht="12.75" customHeight="1">
      <c r="A75" s="127"/>
      <c r="B75" s="26"/>
      <c r="C75" s="26"/>
      <c r="D75" s="237" t="s">
        <v>234</v>
      </c>
      <c r="E75" s="237"/>
      <c r="F75" s="125"/>
      <c r="G75" s="128">
        <v>300</v>
      </c>
      <c r="H75" s="128">
        <v>300</v>
      </c>
    </row>
    <row r="76" spans="1:8" s="129" customFormat="1" ht="12.75">
      <c r="A76" s="127"/>
      <c r="B76" s="26"/>
      <c r="C76" s="26"/>
      <c r="D76" s="26" t="s">
        <v>63</v>
      </c>
      <c r="E76" s="26"/>
      <c r="F76" s="26"/>
      <c r="G76" s="128">
        <f>SUM(G77:G82)</f>
        <v>1413</v>
      </c>
      <c r="H76" s="128">
        <f>SUM(H77:H82)</f>
        <v>1413</v>
      </c>
    </row>
    <row r="77" spans="1:8" s="129" customFormat="1" ht="12.75">
      <c r="A77" s="127"/>
      <c r="B77" s="26"/>
      <c r="C77" s="26"/>
      <c r="D77" s="26" t="s">
        <v>235</v>
      </c>
      <c r="E77" s="26"/>
      <c r="F77" s="26"/>
      <c r="G77" s="147">
        <v>150</v>
      </c>
      <c r="H77" s="147">
        <v>150</v>
      </c>
    </row>
    <row r="78" spans="1:8" s="129" customFormat="1" ht="12.75">
      <c r="A78" s="127"/>
      <c r="B78" s="26"/>
      <c r="C78" s="26"/>
      <c r="D78" s="26" t="s">
        <v>236</v>
      </c>
      <c r="E78" s="26"/>
      <c r="F78" s="26"/>
      <c r="G78" s="147">
        <v>425</v>
      </c>
      <c r="H78" s="147">
        <v>425</v>
      </c>
    </row>
    <row r="79" spans="1:8" s="129" customFormat="1" ht="12.75" customHeight="1">
      <c r="A79" s="127"/>
      <c r="B79" s="26"/>
      <c r="C79" s="26"/>
      <c r="D79" s="218" t="s">
        <v>339</v>
      </c>
      <c r="E79" s="218"/>
      <c r="F79" s="126"/>
      <c r="G79" s="148">
        <v>87</v>
      </c>
      <c r="H79" s="148">
        <v>87</v>
      </c>
    </row>
    <row r="80" spans="1:8" s="129" customFormat="1" ht="12.75">
      <c r="A80" s="127"/>
      <c r="B80" s="26"/>
      <c r="C80" s="26"/>
      <c r="D80" s="149" t="s">
        <v>282</v>
      </c>
      <c r="E80" s="149"/>
      <c r="F80" s="149"/>
      <c r="G80" s="147">
        <v>226</v>
      </c>
      <c r="H80" s="147">
        <v>226</v>
      </c>
    </row>
    <row r="81" spans="1:8" s="129" customFormat="1" ht="12.75">
      <c r="A81" s="127"/>
      <c r="B81" s="26"/>
      <c r="C81" s="26"/>
      <c r="D81" s="149" t="s">
        <v>283</v>
      </c>
      <c r="E81" s="149"/>
      <c r="F81" s="149"/>
      <c r="G81" s="147">
        <v>160</v>
      </c>
      <c r="H81" s="147">
        <v>160</v>
      </c>
    </row>
    <row r="82" spans="1:8" s="129" customFormat="1" ht="12.75">
      <c r="A82" s="127"/>
      <c r="B82" s="26"/>
      <c r="C82" s="26"/>
      <c r="D82" s="149" t="s">
        <v>284</v>
      </c>
      <c r="E82" s="149"/>
      <c r="F82" s="149"/>
      <c r="G82" s="147">
        <v>365</v>
      </c>
      <c r="H82" s="147">
        <v>365</v>
      </c>
    </row>
    <row r="83" spans="1:8" s="129" customFormat="1" ht="12.75">
      <c r="A83" s="127"/>
      <c r="B83" s="26"/>
      <c r="C83" s="26"/>
      <c r="D83" s="149" t="s">
        <v>340</v>
      </c>
      <c r="E83" s="149"/>
      <c r="F83" s="149"/>
      <c r="G83" s="128">
        <v>774</v>
      </c>
      <c r="H83" s="128">
        <v>774</v>
      </c>
    </row>
    <row r="84" spans="1:8" s="129" customFormat="1" ht="12.75" customHeight="1">
      <c r="A84" s="127"/>
      <c r="B84" s="26"/>
      <c r="C84" s="26"/>
      <c r="D84" s="218" t="s">
        <v>64</v>
      </c>
      <c r="E84" s="218"/>
      <c r="F84" s="149"/>
      <c r="G84" s="128">
        <v>500</v>
      </c>
      <c r="H84" s="128">
        <v>500</v>
      </c>
    </row>
    <row r="85" spans="1:8" s="129" customFormat="1" ht="12.75" customHeight="1">
      <c r="A85" s="127"/>
      <c r="B85" s="26"/>
      <c r="C85" s="26"/>
      <c r="D85" s="218" t="s">
        <v>341</v>
      </c>
      <c r="E85" s="218"/>
      <c r="F85" s="149"/>
      <c r="G85" s="128">
        <v>700</v>
      </c>
      <c r="H85" s="128">
        <v>700</v>
      </c>
    </row>
    <row r="86" spans="1:8" s="129" customFormat="1" ht="12.75">
      <c r="A86" s="127"/>
      <c r="B86" s="26"/>
      <c r="C86" s="26" t="s">
        <v>110</v>
      </c>
      <c r="D86" s="149"/>
      <c r="E86" s="149"/>
      <c r="F86" s="149"/>
      <c r="G86" s="128">
        <f>SUM(G87)</f>
        <v>565</v>
      </c>
      <c r="H86" s="128">
        <f>SUM(H87)</f>
        <v>565</v>
      </c>
    </row>
    <row r="87" spans="1:8" s="129" customFormat="1" ht="12.75">
      <c r="A87" s="127"/>
      <c r="B87" s="26"/>
      <c r="C87" s="26"/>
      <c r="D87" s="149" t="s">
        <v>338</v>
      </c>
      <c r="E87" s="149"/>
      <c r="F87" s="149"/>
      <c r="G87" s="128">
        <v>565</v>
      </c>
      <c r="H87" s="128">
        <v>565</v>
      </c>
    </row>
    <row r="88" spans="1:8" s="129" customFormat="1" ht="12.75">
      <c r="A88" s="127"/>
      <c r="B88" s="26"/>
      <c r="C88" s="26" t="s">
        <v>349</v>
      </c>
      <c r="D88" s="149"/>
      <c r="E88" s="149"/>
      <c r="F88" s="149"/>
      <c r="G88" s="128">
        <v>1000</v>
      </c>
      <c r="H88" s="128">
        <v>1000</v>
      </c>
    </row>
    <row r="89" spans="1:8" s="129" customFormat="1" ht="12.75">
      <c r="A89" s="127"/>
      <c r="B89" s="26"/>
      <c r="C89" s="26" t="s">
        <v>14</v>
      </c>
      <c r="D89" s="149"/>
      <c r="E89" s="149"/>
      <c r="F89" s="149"/>
      <c r="G89" s="128">
        <v>79452</v>
      </c>
      <c r="H89" s="128">
        <v>95510</v>
      </c>
    </row>
    <row r="90" spans="1:8" s="150" customFormat="1" ht="30" customHeight="1">
      <c r="A90" s="127"/>
      <c r="B90" s="140" t="s">
        <v>221</v>
      </c>
      <c r="C90" s="33"/>
      <c r="D90" s="33"/>
      <c r="E90" s="33"/>
      <c r="F90" s="33">
        <v>7</v>
      </c>
      <c r="G90" s="141">
        <f>SUM(G91+G99+G102+G105+G108+G112)</f>
        <v>29406</v>
      </c>
      <c r="H90" s="141">
        <f>SUM(H91+H99+H102+H105+H108+H112)</f>
        <v>24311</v>
      </c>
    </row>
    <row r="91" spans="1:8" s="129" customFormat="1" ht="12.75">
      <c r="A91" s="127"/>
      <c r="B91" s="26"/>
      <c r="C91" s="26" t="s">
        <v>65</v>
      </c>
      <c r="D91" s="26"/>
      <c r="E91" s="26"/>
      <c r="F91" s="26"/>
      <c r="G91" s="142">
        <f>SUM(G92:G98)</f>
        <v>8496</v>
      </c>
      <c r="H91" s="142">
        <f>SUM(H92:H98)</f>
        <v>5861</v>
      </c>
    </row>
    <row r="92" spans="1:8" s="129" customFormat="1" ht="12.75">
      <c r="A92" s="127"/>
      <c r="B92" s="26"/>
      <c r="C92" s="26"/>
      <c r="D92" s="26" t="s">
        <v>77</v>
      </c>
      <c r="E92" s="26"/>
      <c r="F92" s="26"/>
      <c r="G92" s="142">
        <v>4142</v>
      </c>
      <c r="H92" s="142">
        <v>4142</v>
      </c>
    </row>
    <row r="93" spans="1:8" s="129" customFormat="1" ht="12.75">
      <c r="A93" s="127"/>
      <c r="B93" s="26"/>
      <c r="C93" s="26"/>
      <c r="D93" s="26" t="s">
        <v>327</v>
      </c>
      <c r="E93" s="26"/>
      <c r="F93" s="26"/>
      <c r="G93" s="142">
        <v>216</v>
      </c>
      <c r="H93" s="142">
        <v>306</v>
      </c>
    </row>
    <row r="94" spans="1:8" s="129" customFormat="1" ht="12.75">
      <c r="A94" s="127"/>
      <c r="B94" s="26"/>
      <c r="C94" s="26"/>
      <c r="D94" s="26" t="s">
        <v>328</v>
      </c>
      <c r="E94" s="26"/>
      <c r="F94" s="26"/>
      <c r="G94" s="142">
        <v>3744</v>
      </c>
      <c r="H94" s="142">
        <v>879</v>
      </c>
    </row>
    <row r="95" spans="1:8" s="129" customFormat="1" ht="12.75">
      <c r="A95" s="127"/>
      <c r="B95" s="26"/>
      <c r="C95" s="26"/>
      <c r="D95" s="26" t="s">
        <v>329</v>
      </c>
      <c r="E95" s="26"/>
      <c r="F95" s="26"/>
      <c r="G95" s="142">
        <v>294</v>
      </c>
      <c r="H95" s="142">
        <v>294</v>
      </c>
    </row>
    <row r="96" spans="1:8" s="129" customFormat="1" ht="12.75">
      <c r="A96" s="127"/>
      <c r="B96" s="26"/>
      <c r="C96" s="26"/>
      <c r="D96" s="26" t="s">
        <v>116</v>
      </c>
      <c r="E96" s="26"/>
      <c r="F96" s="26"/>
      <c r="G96" s="128">
        <v>0</v>
      </c>
      <c r="H96" s="128">
        <v>140</v>
      </c>
    </row>
    <row r="97" spans="1:8" s="129" customFormat="1" ht="12.75">
      <c r="A97" s="127"/>
      <c r="B97" s="26"/>
      <c r="C97" s="26"/>
      <c r="D97" s="26" t="s">
        <v>66</v>
      </c>
      <c r="E97" s="26"/>
      <c r="F97" s="26"/>
      <c r="G97" s="128">
        <v>0</v>
      </c>
      <c r="H97" s="128">
        <v>0</v>
      </c>
    </row>
    <row r="98" spans="1:8" s="129" customFormat="1" ht="12.75">
      <c r="A98" s="127"/>
      <c r="B98" s="26"/>
      <c r="C98" s="26"/>
      <c r="D98" s="26" t="s">
        <v>336</v>
      </c>
      <c r="E98" s="26"/>
      <c r="F98" s="26"/>
      <c r="G98" s="128">
        <v>100</v>
      </c>
      <c r="H98" s="128">
        <v>100</v>
      </c>
    </row>
    <row r="99" spans="1:8" s="129" customFormat="1" ht="12.75">
      <c r="A99" s="127"/>
      <c r="B99" s="26"/>
      <c r="C99" s="26" t="s">
        <v>39</v>
      </c>
      <c r="D99" s="26"/>
      <c r="E99" s="26"/>
      <c r="F99" s="26"/>
      <c r="G99" s="142">
        <f>SUM(G100:G101)</f>
        <v>0</v>
      </c>
      <c r="H99" s="142">
        <f>SUM(H100:H101)</f>
        <v>180</v>
      </c>
    </row>
    <row r="100" spans="1:8" s="129" customFormat="1" ht="12.75">
      <c r="A100" s="127"/>
      <c r="B100" s="26"/>
      <c r="C100" s="26"/>
      <c r="D100" s="26" t="s">
        <v>67</v>
      </c>
      <c r="E100" s="26"/>
      <c r="F100" s="26"/>
      <c r="G100" s="128">
        <v>0</v>
      </c>
      <c r="H100" s="128">
        <v>180</v>
      </c>
    </row>
    <row r="101" spans="1:8" s="129" customFormat="1" ht="12.75">
      <c r="A101" s="127"/>
      <c r="B101" s="26"/>
      <c r="C101" s="26"/>
      <c r="D101" s="26" t="s">
        <v>68</v>
      </c>
      <c r="E101" s="26"/>
      <c r="F101" s="26"/>
      <c r="G101" s="128">
        <v>0</v>
      </c>
      <c r="H101" s="128">
        <v>0</v>
      </c>
    </row>
    <row r="102" spans="1:8" s="129" customFormat="1" ht="12.75">
      <c r="A102" s="127"/>
      <c r="B102" s="26"/>
      <c r="C102" s="127" t="s">
        <v>10</v>
      </c>
      <c r="D102" s="127"/>
      <c r="E102" s="26"/>
      <c r="F102" s="26"/>
      <c r="G102" s="142">
        <f>SUM(G103:G104)</f>
        <v>1800</v>
      </c>
      <c r="H102" s="142">
        <f>SUM(H103:H104)</f>
        <v>1800</v>
      </c>
    </row>
    <row r="103" spans="1:8" s="129" customFormat="1" ht="12.75">
      <c r="A103" s="127"/>
      <c r="B103" s="26"/>
      <c r="C103" s="127"/>
      <c r="D103" s="240" t="s">
        <v>121</v>
      </c>
      <c r="E103" s="240"/>
      <c r="F103" s="26"/>
      <c r="G103" s="142">
        <v>1800</v>
      </c>
      <c r="H103" s="142">
        <v>1785</v>
      </c>
    </row>
    <row r="104" spans="1:8" s="129" customFormat="1" ht="12.75">
      <c r="A104" s="127"/>
      <c r="B104" s="26"/>
      <c r="C104" s="127"/>
      <c r="D104" s="26" t="s">
        <v>451</v>
      </c>
      <c r="E104" s="26"/>
      <c r="F104" s="26"/>
      <c r="G104" s="142">
        <v>0</v>
      </c>
      <c r="H104" s="142">
        <v>15</v>
      </c>
    </row>
    <row r="105" spans="1:8" s="129" customFormat="1" ht="12.75">
      <c r="A105" s="127"/>
      <c r="B105" s="26"/>
      <c r="C105" s="127" t="s">
        <v>17</v>
      </c>
      <c r="D105" s="26"/>
      <c r="E105" s="26"/>
      <c r="F105" s="26"/>
      <c r="G105" s="142">
        <f>SUM(G106:G107)</f>
        <v>2540</v>
      </c>
      <c r="H105" s="142">
        <f>SUM(H106:H107)</f>
        <v>0</v>
      </c>
    </row>
    <row r="106" spans="1:8" s="129" customFormat="1" ht="12.75">
      <c r="A106" s="127"/>
      <c r="B106" s="26"/>
      <c r="C106" s="127"/>
      <c r="D106" s="26" t="s">
        <v>395</v>
      </c>
      <c r="E106" s="26"/>
      <c r="F106" s="26"/>
      <c r="G106" s="142">
        <v>2000</v>
      </c>
      <c r="H106" s="142">
        <v>0</v>
      </c>
    </row>
    <row r="107" spans="1:8" s="129" customFormat="1" ht="12.75">
      <c r="A107" s="127"/>
      <c r="B107" s="26"/>
      <c r="C107" s="127"/>
      <c r="D107" s="26" t="s">
        <v>43</v>
      </c>
      <c r="E107" s="26"/>
      <c r="F107" s="26"/>
      <c r="G107" s="142">
        <v>540</v>
      </c>
      <c r="H107" s="142">
        <v>0</v>
      </c>
    </row>
    <row r="108" spans="1:8" s="129" customFormat="1" ht="12.75">
      <c r="A108" s="127"/>
      <c r="B108" s="26"/>
      <c r="C108" s="26" t="s">
        <v>40</v>
      </c>
      <c r="D108" s="26"/>
      <c r="E108" s="26"/>
      <c r="F108" s="26"/>
      <c r="G108" s="151">
        <f>SUM(G109:G111)</f>
        <v>4640</v>
      </c>
      <c r="H108" s="151">
        <f>SUM(H109:H111)</f>
        <v>4240</v>
      </c>
    </row>
    <row r="109" spans="1:8" s="129" customFormat="1" ht="12.75">
      <c r="A109" s="127"/>
      <c r="B109" s="26"/>
      <c r="C109" s="26"/>
      <c r="D109" s="26"/>
      <c r="E109" s="144" t="s">
        <v>347</v>
      </c>
      <c r="F109" s="144"/>
      <c r="G109" s="128">
        <v>3250</v>
      </c>
      <c r="H109" s="128">
        <v>3250</v>
      </c>
    </row>
    <row r="110" spans="1:8" s="129" customFormat="1" ht="12.75">
      <c r="A110" s="127"/>
      <c r="B110" s="26"/>
      <c r="C110" s="26"/>
      <c r="D110" s="26"/>
      <c r="E110" s="144" t="s">
        <v>41</v>
      </c>
      <c r="F110" s="144"/>
      <c r="G110" s="128">
        <v>400</v>
      </c>
      <c r="H110" s="128">
        <v>0</v>
      </c>
    </row>
    <row r="111" spans="1:8" s="129" customFormat="1" ht="12.75">
      <c r="A111" s="127"/>
      <c r="B111" s="26"/>
      <c r="C111" s="26"/>
      <c r="D111" s="26"/>
      <c r="E111" s="144" t="s">
        <v>42</v>
      </c>
      <c r="F111" s="144"/>
      <c r="G111" s="128">
        <v>990</v>
      </c>
      <c r="H111" s="128">
        <v>990</v>
      </c>
    </row>
    <row r="112" spans="1:8" s="129" customFormat="1" ht="12.75">
      <c r="A112" s="127"/>
      <c r="B112" s="26"/>
      <c r="C112" s="26" t="s">
        <v>11</v>
      </c>
      <c r="D112" s="26"/>
      <c r="E112" s="144"/>
      <c r="F112" s="144"/>
      <c r="G112" s="145">
        <f>SUM(G113+G119+G127+G129+G133)</f>
        <v>11930</v>
      </c>
      <c r="H112" s="145">
        <f>SUM(H113+H119+H127+H129+H133)</f>
        <v>12230</v>
      </c>
    </row>
    <row r="113" spans="1:8" s="129" customFormat="1" ht="12.75">
      <c r="A113" s="127"/>
      <c r="B113" s="26"/>
      <c r="C113" s="26"/>
      <c r="D113" s="26" t="s">
        <v>44</v>
      </c>
      <c r="E113" s="144"/>
      <c r="F113" s="144"/>
      <c r="G113" s="145">
        <f>SUM(G114:G118)</f>
        <v>2480</v>
      </c>
      <c r="H113" s="145">
        <f>SUM(H114:H118)</f>
        <v>2480</v>
      </c>
    </row>
    <row r="114" spans="1:8" s="129" customFormat="1" ht="12.75">
      <c r="A114" s="127"/>
      <c r="B114" s="26"/>
      <c r="C114" s="26"/>
      <c r="D114" s="26"/>
      <c r="E114" s="144" t="s">
        <v>69</v>
      </c>
      <c r="F114" s="144"/>
      <c r="G114" s="128">
        <v>800</v>
      </c>
      <c r="H114" s="128">
        <v>800</v>
      </c>
    </row>
    <row r="115" spans="1:8" s="129" customFormat="1" ht="12.75">
      <c r="A115" s="127"/>
      <c r="B115" s="26"/>
      <c r="C115" s="26"/>
      <c r="D115" s="26"/>
      <c r="E115" s="144" t="s">
        <v>46</v>
      </c>
      <c r="F115" s="144"/>
      <c r="G115" s="128">
        <v>300</v>
      </c>
      <c r="H115" s="128">
        <v>300</v>
      </c>
    </row>
    <row r="116" spans="1:8" s="129" customFormat="1" ht="12.75">
      <c r="A116" s="127"/>
      <c r="B116" s="26"/>
      <c r="C116" s="26"/>
      <c r="D116" s="26"/>
      <c r="E116" s="144" t="s">
        <v>70</v>
      </c>
      <c r="F116" s="144"/>
      <c r="G116" s="128">
        <v>80</v>
      </c>
      <c r="H116" s="128">
        <v>80</v>
      </c>
    </row>
    <row r="117" spans="1:8" s="129" customFormat="1" ht="12.75">
      <c r="A117" s="127"/>
      <c r="B117" s="26"/>
      <c r="C117" s="26"/>
      <c r="D117" s="26"/>
      <c r="E117" s="144" t="s">
        <v>71</v>
      </c>
      <c r="F117" s="144"/>
      <c r="G117" s="128">
        <v>1300</v>
      </c>
      <c r="H117" s="128">
        <v>1300</v>
      </c>
    </row>
    <row r="118" spans="1:8" s="129" customFormat="1" ht="12.75">
      <c r="A118" s="127"/>
      <c r="B118" s="26"/>
      <c r="C118" s="26"/>
      <c r="D118" s="26"/>
      <c r="E118" s="144" t="s">
        <v>47</v>
      </c>
      <c r="F118" s="144"/>
      <c r="G118" s="128">
        <v>0</v>
      </c>
      <c r="H118" s="128">
        <v>0</v>
      </c>
    </row>
    <row r="119" spans="1:8" s="129" customFormat="1" ht="12.75">
      <c r="A119" s="127"/>
      <c r="B119" s="26"/>
      <c r="C119" s="26"/>
      <c r="D119" s="26" t="s">
        <v>48</v>
      </c>
      <c r="E119" s="144"/>
      <c r="F119" s="144"/>
      <c r="G119" s="145">
        <f>SUM(G120:G126)</f>
        <v>6430</v>
      </c>
      <c r="H119" s="145">
        <f>SUM(H120:H126)</f>
        <v>6430</v>
      </c>
    </row>
    <row r="120" spans="1:8" s="129" customFormat="1" ht="12.75">
      <c r="A120" s="127"/>
      <c r="B120" s="26"/>
      <c r="C120" s="26"/>
      <c r="D120" s="26"/>
      <c r="E120" s="144" t="s">
        <v>459</v>
      </c>
      <c r="F120" s="144"/>
      <c r="G120" s="145">
        <v>0</v>
      </c>
      <c r="H120" s="145">
        <v>40</v>
      </c>
    </row>
    <row r="121" spans="1:8" s="129" customFormat="1" ht="12.75">
      <c r="A121" s="127"/>
      <c r="B121" s="26"/>
      <c r="C121" s="26"/>
      <c r="D121" s="26"/>
      <c r="E121" s="144" t="s">
        <v>51</v>
      </c>
      <c r="F121" s="144"/>
      <c r="G121" s="128">
        <v>2000</v>
      </c>
      <c r="H121" s="128">
        <v>2000</v>
      </c>
    </row>
    <row r="122" spans="1:8" s="129" customFormat="1" ht="12.75">
      <c r="A122" s="127"/>
      <c r="B122" s="26"/>
      <c r="C122" s="26"/>
      <c r="D122" s="26"/>
      <c r="E122" s="144" t="s">
        <v>52</v>
      </c>
      <c r="F122" s="144"/>
      <c r="G122" s="128">
        <v>500</v>
      </c>
      <c r="H122" s="128">
        <v>500</v>
      </c>
    </row>
    <row r="123" spans="1:8" s="129" customFormat="1" ht="12.75">
      <c r="A123" s="127"/>
      <c r="B123" s="26"/>
      <c r="C123" s="26"/>
      <c r="D123" s="26"/>
      <c r="E123" s="144" t="s">
        <v>53</v>
      </c>
      <c r="F123" s="144"/>
      <c r="G123" s="128">
        <v>350</v>
      </c>
      <c r="H123" s="128">
        <v>350</v>
      </c>
    </row>
    <row r="124" spans="1:8" s="129" customFormat="1" ht="12.75">
      <c r="A124" s="127"/>
      <c r="B124" s="26"/>
      <c r="C124" s="26"/>
      <c r="D124" s="26"/>
      <c r="E124" s="144" t="s">
        <v>237</v>
      </c>
      <c r="F124" s="144"/>
      <c r="G124" s="128">
        <v>1000</v>
      </c>
      <c r="H124" s="128">
        <v>960</v>
      </c>
    </row>
    <row r="125" spans="1:8" s="129" customFormat="1" ht="12.75">
      <c r="A125" s="127"/>
      <c r="B125" s="26"/>
      <c r="C125" s="26"/>
      <c r="D125" s="26"/>
      <c r="E125" s="144" t="s">
        <v>54</v>
      </c>
      <c r="F125" s="144"/>
      <c r="G125" s="128">
        <v>400</v>
      </c>
      <c r="H125" s="128">
        <v>400</v>
      </c>
    </row>
    <row r="126" spans="1:8" s="129" customFormat="1" ht="12.75">
      <c r="A126" s="127"/>
      <c r="B126" s="26"/>
      <c r="C126" s="26"/>
      <c r="D126" s="26"/>
      <c r="E126" s="144" t="s">
        <v>55</v>
      </c>
      <c r="F126" s="144"/>
      <c r="G126" s="128">
        <v>2180</v>
      </c>
      <c r="H126" s="128">
        <v>2180</v>
      </c>
    </row>
    <row r="127" spans="1:8" s="129" customFormat="1" ht="12.75">
      <c r="A127" s="127"/>
      <c r="B127" s="26"/>
      <c r="C127" s="26"/>
      <c r="D127" s="26" t="s">
        <v>58</v>
      </c>
      <c r="E127" s="144"/>
      <c r="F127" s="144"/>
      <c r="G127" s="145">
        <f>SUM(G128)</f>
        <v>300</v>
      </c>
      <c r="H127" s="145">
        <f>SUM(H128)</f>
        <v>300</v>
      </c>
    </row>
    <row r="128" spans="1:8" s="129" customFormat="1" ht="12.75">
      <c r="A128" s="127"/>
      <c r="B128" s="26"/>
      <c r="C128" s="26"/>
      <c r="D128" s="26"/>
      <c r="E128" s="144" t="s">
        <v>360</v>
      </c>
      <c r="F128" s="144"/>
      <c r="G128" s="145">
        <v>300</v>
      </c>
      <c r="H128" s="145">
        <v>300</v>
      </c>
    </row>
    <row r="129" spans="1:8" s="129" customFormat="1" ht="12.75">
      <c r="A129" s="127"/>
      <c r="B129" s="26"/>
      <c r="C129" s="26"/>
      <c r="D129" s="44" t="s">
        <v>60</v>
      </c>
      <c r="E129" s="26"/>
      <c r="F129" s="26"/>
      <c r="G129" s="145">
        <f>SUM(G130,G131,G132)</f>
        <v>920</v>
      </c>
      <c r="H129" s="152">
        <f>SUM(H130,H131,H132)</f>
        <v>1220</v>
      </c>
    </row>
    <row r="130" spans="1:8" s="129" customFormat="1" ht="12.75">
      <c r="A130" s="127"/>
      <c r="B130" s="26"/>
      <c r="C130" s="26"/>
      <c r="D130" s="44"/>
      <c r="E130" s="27" t="s">
        <v>61</v>
      </c>
      <c r="F130" s="27"/>
      <c r="G130" s="128">
        <v>570</v>
      </c>
      <c r="H130" s="153">
        <v>570</v>
      </c>
    </row>
    <row r="131" spans="1:8" s="129" customFormat="1" ht="12.75">
      <c r="A131" s="127"/>
      <c r="B131" s="26"/>
      <c r="C131" s="26"/>
      <c r="D131" s="44"/>
      <c r="E131" s="27" t="s">
        <v>62</v>
      </c>
      <c r="F131" s="27"/>
      <c r="G131" s="128">
        <v>350</v>
      </c>
      <c r="H131" s="153">
        <v>350</v>
      </c>
    </row>
    <row r="132" spans="1:8" s="129" customFormat="1" ht="12.75">
      <c r="A132" s="127"/>
      <c r="B132" s="26"/>
      <c r="C132" s="26"/>
      <c r="D132" s="44"/>
      <c r="E132" s="27" t="s">
        <v>360</v>
      </c>
      <c r="F132" s="27"/>
      <c r="G132" s="128">
        <v>0</v>
      </c>
      <c r="H132" s="128">
        <v>300</v>
      </c>
    </row>
    <row r="133" spans="1:8" s="129" customFormat="1" ht="12.75">
      <c r="A133" s="127"/>
      <c r="B133" s="26"/>
      <c r="C133" s="26"/>
      <c r="D133" s="26" t="s">
        <v>59</v>
      </c>
      <c r="E133" s="144"/>
      <c r="F133" s="144"/>
      <c r="G133" s="128">
        <v>1800</v>
      </c>
      <c r="H133" s="128">
        <v>1800</v>
      </c>
    </row>
    <row r="134" spans="1:8" s="129" customFormat="1" ht="12.75">
      <c r="A134" s="127"/>
      <c r="B134" s="26"/>
      <c r="C134" s="26"/>
      <c r="D134" s="26" t="s">
        <v>61</v>
      </c>
      <c r="E134" s="144"/>
      <c r="F134" s="144"/>
      <c r="G134" s="128">
        <v>0</v>
      </c>
      <c r="H134" s="128">
        <v>0</v>
      </c>
    </row>
    <row r="135" spans="1:8" s="129" customFormat="1" ht="30" customHeight="1">
      <c r="A135" s="127"/>
      <c r="B135" s="26"/>
      <c r="C135" s="26" t="s">
        <v>76</v>
      </c>
      <c r="D135" s="26"/>
      <c r="E135" s="144"/>
      <c r="F135" s="144"/>
      <c r="G135" s="128">
        <v>0</v>
      </c>
      <c r="H135" s="128">
        <v>0</v>
      </c>
    </row>
    <row r="136" spans="1:8" s="129" customFormat="1" ht="12.75">
      <c r="A136" s="127"/>
      <c r="B136" s="140" t="s">
        <v>222</v>
      </c>
      <c r="C136" s="33"/>
      <c r="D136" s="33"/>
      <c r="E136" s="33"/>
      <c r="F136" s="33"/>
      <c r="G136" s="141">
        <f>SUM(G137,G141,G146)</f>
        <v>320</v>
      </c>
      <c r="H136" s="141">
        <f>SUM(H137,H141,H146)</f>
        <v>320</v>
      </c>
    </row>
    <row r="137" spans="1:8" s="129" customFormat="1" ht="12.75">
      <c r="A137" s="127"/>
      <c r="B137" s="26"/>
      <c r="C137" s="26" t="s">
        <v>40</v>
      </c>
      <c r="D137" s="26"/>
      <c r="E137" s="26"/>
      <c r="F137" s="26"/>
      <c r="G137" s="142">
        <f>SUM(G138:G139)</f>
        <v>155</v>
      </c>
      <c r="H137" s="142">
        <f>SUM(H138:H139)</f>
        <v>155</v>
      </c>
    </row>
    <row r="138" spans="1:8" s="129" customFormat="1" ht="12.75">
      <c r="A138" s="127"/>
      <c r="B138" s="26"/>
      <c r="C138" s="26"/>
      <c r="D138" s="240" t="s">
        <v>346</v>
      </c>
      <c r="E138" s="240"/>
      <c r="F138" s="26"/>
      <c r="G138" s="128">
        <v>120</v>
      </c>
      <c r="H138" s="128">
        <v>120</v>
      </c>
    </row>
    <row r="139" spans="1:8" s="129" customFormat="1" ht="12.75">
      <c r="A139" s="127"/>
      <c r="B139" s="26"/>
      <c r="C139" s="26"/>
      <c r="D139" s="26" t="s">
        <v>42</v>
      </c>
      <c r="E139" s="26"/>
      <c r="F139" s="26"/>
      <c r="G139" s="128">
        <v>35</v>
      </c>
      <c r="H139" s="128">
        <v>35</v>
      </c>
    </row>
    <row r="140" spans="1:8" s="129" customFormat="1" ht="12.75">
      <c r="A140" s="127"/>
      <c r="B140" s="26"/>
      <c r="C140" s="26" t="s">
        <v>11</v>
      </c>
      <c r="D140" s="26"/>
      <c r="E140" s="26"/>
      <c r="F140" s="26"/>
      <c r="G140" s="128">
        <f>SUM(G141,G146)</f>
        <v>165</v>
      </c>
      <c r="H140" s="128">
        <f>SUM(H141,H146)</f>
        <v>165</v>
      </c>
    </row>
    <row r="141" spans="1:8" s="129" customFormat="1" ht="12.75">
      <c r="A141" s="127"/>
      <c r="B141" s="26"/>
      <c r="C141" s="26" t="s">
        <v>48</v>
      </c>
      <c r="D141" s="26"/>
      <c r="E141" s="26"/>
      <c r="F141" s="26"/>
      <c r="G141" s="51">
        <f>SUM(G142:G145)</f>
        <v>130</v>
      </c>
      <c r="H141" s="51">
        <f>SUM(H142:H145)</f>
        <v>130</v>
      </c>
    </row>
    <row r="142" spans="1:8" s="129" customFormat="1" ht="12.75">
      <c r="A142" s="127"/>
      <c r="B142" s="26"/>
      <c r="C142" s="26"/>
      <c r="D142" s="26" t="s">
        <v>72</v>
      </c>
      <c r="E142" s="26"/>
      <c r="F142" s="26"/>
      <c r="G142" s="51">
        <v>80</v>
      </c>
      <c r="H142" s="51">
        <v>80</v>
      </c>
    </row>
    <row r="143" spans="1:8" s="129" customFormat="1" ht="12.75">
      <c r="A143" s="127"/>
      <c r="B143" s="26"/>
      <c r="C143" s="26"/>
      <c r="D143" s="26" t="s">
        <v>73</v>
      </c>
      <c r="E143" s="26"/>
      <c r="F143" s="26"/>
      <c r="G143" s="128">
        <v>50</v>
      </c>
      <c r="H143" s="128">
        <v>50</v>
      </c>
    </row>
    <row r="144" spans="1:8" s="129" customFormat="1" ht="12.75">
      <c r="A144" s="127"/>
      <c r="B144" s="26"/>
      <c r="C144" s="26"/>
      <c r="D144" s="26" t="s">
        <v>54</v>
      </c>
      <c r="E144" s="26"/>
      <c r="F144" s="26"/>
      <c r="G144" s="128">
        <v>0</v>
      </c>
      <c r="H144" s="128">
        <v>0</v>
      </c>
    </row>
    <row r="145" spans="1:8" s="129" customFormat="1" ht="12.75">
      <c r="A145" s="127"/>
      <c r="B145" s="26"/>
      <c r="C145" s="26"/>
      <c r="D145" s="26" t="s">
        <v>74</v>
      </c>
      <c r="E145" s="26"/>
      <c r="F145" s="26"/>
      <c r="G145" s="128">
        <v>0</v>
      </c>
      <c r="H145" s="128">
        <v>0</v>
      </c>
    </row>
    <row r="146" spans="1:8" s="129" customFormat="1" ht="30" customHeight="1">
      <c r="A146" s="127"/>
      <c r="B146" s="26"/>
      <c r="C146" s="26" t="s">
        <v>59</v>
      </c>
      <c r="D146" s="26"/>
      <c r="E146" s="26"/>
      <c r="F146" s="26"/>
      <c r="G146" s="128">
        <v>35</v>
      </c>
      <c r="H146" s="128">
        <v>35</v>
      </c>
    </row>
    <row r="147" spans="1:8" s="129" customFormat="1" ht="30" customHeight="1">
      <c r="A147" s="127"/>
      <c r="B147" s="140" t="s">
        <v>223</v>
      </c>
      <c r="C147" s="33"/>
      <c r="D147" s="33"/>
      <c r="E147" s="33"/>
      <c r="F147" s="33"/>
      <c r="G147" s="141">
        <f>SUM(G148+G151)</f>
        <v>18525</v>
      </c>
      <c r="H147" s="141">
        <f>SUM(H148+H151)</f>
        <v>18525</v>
      </c>
    </row>
    <row r="148" spans="1:8" s="129" customFormat="1" ht="12.75">
      <c r="A148" s="127"/>
      <c r="B148" s="140"/>
      <c r="C148" s="26" t="s">
        <v>40</v>
      </c>
      <c r="D148" s="26"/>
      <c r="E148" s="144"/>
      <c r="F148" s="26"/>
      <c r="G148" s="142">
        <f>SUM(G149:G150)</f>
        <v>12175</v>
      </c>
      <c r="H148" s="142">
        <f>SUM(H149:H150)</f>
        <v>12175</v>
      </c>
    </row>
    <row r="149" spans="1:8" s="129" customFormat="1" ht="12.75">
      <c r="A149" s="127"/>
      <c r="B149" s="140"/>
      <c r="C149" s="26"/>
      <c r="D149" s="26"/>
      <c r="E149" s="144" t="s">
        <v>347</v>
      </c>
      <c r="F149" s="26"/>
      <c r="G149" s="128">
        <v>9600</v>
      </c>
      <c r="H149" s="128">
        <v>9600</v>
      </c>
    </row>
    <row r="150" spans="1:8" s="129" customFormat="1" ht="12.75">
      <c r="A150" s="127"/>
      <c r="B150" s="140"/>
      <c r="C150" s="26"/>
      <c r="D150" s="26"/>
      <c r="E150" s="144" t="s">
        <v>348</v>
      </c>
      <c r="F150" s="26"/>
      <c r="G150" s="128">
        <v>2575</v>
      </c>
      <c r="H150" s="128">
        <v>2575</v>
      </c>
    </row>
    <row r="151" spans="1:8" s="129" customFormat="1" ht="12.75">
      <c r="A151" s="127"/>
      <c r="B151" s="26"/>
      <c r="C151" s="26" t="s">
        <v>11</v>
      </c>
      <c r="D151" s="26"/>
      <c r="E151" s="26"/>
      <c r="F151" s="26"/>
      <c r="G151" s="142">
        <f>SUM(G152,G155)</f>
        <v>6350</v>
      </c>
      <c r="H151" s="142">
        <f>SUM(H152,H155)</f>
        <v>6350</v>
      </c>
    </row>
    <row r="152" spans="1:8" s="129" customFormat="1" ht="12.75">
      <c r="A152" s="127"/>
      <c r="B152" s="26"/>
      <c r="C152" s="26"/>
      <c r="D152" s="26" t="s">
        <v>48</v>
      </c>
      <c r="E152" s="26"/>
      <c r="F152" s="26"/>
      <c r="G152" s="142">
        <f>SUM(G153:G154)</f>
        <v>5000</v>
      </c>
      <c r="H152" s="142">
        <f>SUM(H153:H154)</f>
        <v>5000</v>
      </c>
    </row>
    <row r="153" spans="1:8" s="129" customFormat="1" ht="12.75">
      <c r="A153" s="127"/>
      <c r="B153" s="26"/>
      <c r="C153" s="26"/>
      <c r="D153" s="26"/>
      <c r="E153" s="26" t="s">
        <v>52</v>
      </c>
      <c r="F153" s="26"/>
      <c r="G153" s="128">
        <v>5000</v>
      </c>
      <c r="H153" s="128">
        <v>5000</v>
      </c>
    </row>
    <row r="154" spans="1:8" s="129" customFormat="1" ht="12.75">
      <c r="A154" s="127"/>
      <c r="B154" s="26"/>
      <c r="C154" s="26"/>
      <c r="D154" s="26"/>
      <c r="E154" s="44" t="s">
        <v>75</v>
      </c>
      <c r="F154" s="44"/>
      <c r="G154" s="51">
        <v>0</v>
      </c>
      <c r="H154" s="51">
        <v>0</v>
      </c>
    </row>
    <row r="155" spans="1:8" s="156" customFormat="1" ht="28.5" customHeight="1">
      <c r="A155" s="127"/>
      <c r="B155" s="26"/>
      <c r="C155" s="26"/>
      <c r="D155" s="26" t="s">
        <v>59</v>
      </c>
      <c r="E155" s="26"/>
      <c r="F155" s="26"/>
      <c r="G155" s="128">
        <v>1350</v>
      </c>
      <c r="H155" s="128">
        <v>1350</v>
      </c>
    </row>
    <row r="156" spans="1:8" s="129" customFormat="1" ht="35.25" customHeight="1">
      <c r="A156" s="154"/>
      <c r="B156" s="33" t="s">
        <v>238</v>
      </c>
      <c r="C156" s="33"/>
      <c r="D156" s="33"/>
      <c r="E156" s="33"/>
      <c r="F156" s="33"/>
      <c r="G156" s="155">
        <f>SUM(G157+G158)</f>
        <v>492</v>
      </c>
      <c r="H156" s="155">
        <f>SUM(H157+H158)</f>
        <v>492</v>
      </c>
    </row>
    <row r="157" spans="1:8" s="129" customFormat="1" ht="12.75">
      <c r="A157" s="127"/>
      <c r="B157" s="26"/>
      <c r="C157" s="237" t="s">
        <v>76</v>
      </c>
      <c r="D157" s="237"/>
      <c r="E157" s="237"/>
      <c r="F157" s="125"/>
      <c r="G157" s="128">
        <v>252</v>
      </c>
      <c r="H157" s="128">
        <v>252</v>
      </c>
    </row>
    <row r="158" spans="1:8" s="129" customFormat="1" ht="12.75">
      <c r="A158" s="127"/>
      <c r="B158" s="26"/>
      <c r="C158" s="26" t="s">
        <v>11</v>
      </c>
      <c r="D158" s="26"/>
      <c r="E158" s="26"/>
      <c r="F158" s="26"/>
      <c r="G158" s="142">
        <f>SUM(G159+G161+G166)</f>
        <v>240</v>
      </c>
      <c r="H158" s="142">
        <f>SUM(H159+H161+H166)</f>
        <v>240</v>
      </c>
    </row>
    <row r="159" spans="1:8" s="129" customFormat="1" ht="12.75">
      <c r="A159" s="127"/>
      <c r="B159" s="26"/>
      <c r="C159" s="26"/>
      <c r="D159" s="26" t="s">
        <v>44</v>
      </c>
      <c r="E159" s="144"/>
      <c r="F159" s="144"/>
      <c r="G159" s="145">
        <f>SUM(G160)</f>
        <v>0</v>
      </c>
      <c r="H159" s="145">
        <f>SUM(H160)</f>
        <v>0</v>
      </c>
    </row>
    <row r="160" spans="1:8" s="129" customFormat="1" ht="12.75">
      <c r="A160" s="127"/>
      <c r="B160" s="26"/>
      <c r="C160" s="26"/>
      <c r="D160" s="26"/>
      <c r="E160" s="144" t="s">
        <v>351</v>
      </c>
      <c r="F160" s="144"/>
      <c r="G160" s="128">
        <v>0</v>
      </c>
      <c r="H160" s="128">
        <v>0</v>
      </c>
    </row>
    <row r="161" spans="1:8" s="129" customFormat="1" ht="12.75">
      <c r="A161" s="127"/>
      <c r="B161" s="26"/>
      <c r="C161" s="26"/>
      <c r="D161" s="26" t="s">
        <v>48</v>
      </c>
      <c r="E161" s="26"/>
      <c r="F161" s="26"/>
      <c r="G161" s="142">
        <f>SUM(G162:G165)</f>
        <v>190</v>
      </c>
      <c r="H161" s="142">
        <f>SUM(H162:H165)</f>
        <v>190</v>
      </c>
    </row>
    <row r="162" spans="1:8" s="129" customFormat="1" ht="12.75">
      <c r="A162" s="127"/>
      <c r="B162" s="26"/>
      <c r="C162" s="26"/>
      <c r="D162" s="26"/>
      <c r="E162" s="26" t="s">
        <v>49</v>
      </c>
      <c r="F162" s="26"/>
      <c r="G162" s="142">
        <v>50</v>
      </c>
      <c r="H162" s="142">
        <v>50</v>
      </c>
    </row>
    <row r="163" spans="1:8" s="129" customFormat="1" ht="12.75">
      <c r="A163" s="127"/>
      <c r="B163" s="26"/>
      <c r="C163" s="26"/>
      <c r="D163" s="26"/>
      <c r="E163" s="26" t="s">
        <v>51</v>
      </c>
      <c r="F163" s="26"/>
      <c r="G163" s="142">
        <v>40</v>
      </c>
      <c r="H163" s="142">
        <v>40</v>
      </c>
    </row>
    <row r="164" spans="1:8" s="129" customFormat="1" ht="18" customHeight="1">
      <c r="A164" s="127"/>
      <c r="B164" s="26"/>
      <c r="C164" s="26"/>
      <c r="D164" s="26"/>
      <c r="E164" s="26" t="s">
        <v>52</v>
      </c>
      <c r="F164" s="26"/>
      <c r="G164" s="128">
        <v>50</v>
      </c>
      <c r="H164" s="128">
        <v>50</v>
      </c>
    </row>
    <row r="165" spans="1:8" s="129" customFormat="1" ht="30" customHeight="1">
      <c r="A165" s="127"/>
      <c r="B165" s="26"/>
      <c r="C165" s="26"/>
      <c r="D165" s="26"/>
      <c r="E165" s="44" t="s">
        <v>53</v>
      </c>
      <c r="F165" s="44"/>
      <c r="G165" s="51">
        <v>50</v>
      </c>
      <c r="H165" s="51">
        <v>50</v>
      </c>
    </row>
    <row r="166" spans="1:8" s="129" customFormat="1" ht="12.75">
      <c r="A166" s="127"/>
      <c r="B166" s="26"/>
      <c r="C166" s="26"/>
      <c r="D166" s="26" t="s">
        <v>59</v>
      </c>
      <c r="E166" s="26"/>
      <c r="F166" s="26"/>
      <c r="G166" s="128">
        <v>50</v>
      </c>
      <c r="H166" s="128">
        <v>50</v>
      </c>
    </row>
    <row r="167" spans="1:7" s="129" customFormat="1" ht="12.75">
      <c r="A167" s="127"/>
      <c r="B167" s="26"/>
      <c r="C167" s="125"/>
      <c r="D167" s="125"/>
      <c r="E167" s="125"/>
      <c r="F167" s="125"/>
      <c r="G167" s="128"/>
    </row>
    <row r="168" spans="1:8" s="129" customFormat="1" ht="12.75">
      <c r="A168" s="127"/>
      <c r="B168" s="140" t="s">
        <v>224</v>
      </c>
      <c r="C168" s="33"/>
      <c r="D168" s="33"/>
      <c r="E168" s="33"/>
      <c r="F168" s="33">
        <v>1</v>
      </c>
      <c r="G168" s="141">
        <f>SUM(G169,G174,G177)</f>
        <v>4264</v>
      </c>
      <c r="H168" s="141">
        <f>SUM(H169,H174,H177)</f>
        <v>4264</v>
      </c>
    </row>
    <row r="169" spans="1:8" s="129" customFormat="1" ht="12.75">
      <c r="A169" s="127"/>
      <c r="B169" s="26"/>
      <c r="C169" s="26" t="s">
        <v>9</v>
      </c>
      <c r="D169" s="26"/>
      <c r="E169" s="26"/>
      <c r="F169" s="26"/>
      <c r="G169" s="142">
        <f>SUM(G170:G173)</f>
        <v>1544</v>
      </c>
      <c r="H169" s="142">
        <f>SUM(H170:H173)</f>
        <v>1544</v>
      </c>
    </row>
    <row r="170" spans="1:8" s="129" customFormat="1" ht="12.75">
      <c r="A170" s="127"/>
      <c r="B170" s="26"/>
      <c r="C170" s="26"/>
      <c r="D170" s="26" t="s">
        <v>77</v>
      </c>
      <c r="E170" s="26"/>
      <c r="F170" s="26"/>
      <c r="G170" s="128">
        <v>1472</v>
      </c>
      <c r="H170" s="128">
        <v>1382</v>
      </c>
    </row>
    <row r="171" spans="1:8" s="129" customFormat="1" ht="12.75">
      <c r="A171" s="127"/>
      <c r="B171" s="26"/>
      <c r="C171" s="26"/>
      <c r="D171" s="240" t="s">
        <v>116</v>
      </c>
      <c r="E171" s="240"/>
      <c r="F171" s="26"/>
      <c r="G171" s="128">
        <v>0</v>
      </c>
      <c r="H171" s="128">
        <v>90</v>
      </c>
    </row>
    <row r="172" spans="1:8" s="129" customFormat="1" ht="12.75">
      <c r="A172" s="127"/>
      <c r="B172" s="26"/>
      <c r="C172" s="26"/>
      <c r="D172" s="26" t="s">
        <v>132</v>
      </c>
      <c r="E172" s="26"/>
      <c r="F172" s="26"/>
      <c r="G172" s="128">
        <v>0</v>
      </c>
      <c r="H172" s="128">
        <v>0</v>
      </c>
    </row>
    <row r="173" spans="1:8" s="129" customFormat="1" ht="12.75">
      <c r="A173" s="127"/>
      <c r="B173" s="26"/>
      <c r="C173" s="26"/>
      <c r="D173" s="26" t="s">
        <v>78</v>
      </c>
      <c r="E173" s="26"/>
      <c r="F173" s="26"/>
      <c r="G173" s="128">
        <v>72</v>
      </c>
      <c r="H173" s="128">
        <v>72</v>
      </c>
    </row>
    <row r="174" spans="1:8" s="129" customFormat="1" ht="12.75">
      <c r="A174" s="127"/>
      <c r="B174" s="26"/>
      <c r="C174" s="127" t="s">
        <v>10</v>
      </c>
      <c r="D174" s="127"/>
      <c r="E174" s="26"/>
      <c r="F174" s="26"/>
      <c r="G174" s="142">
        <f>SUM(G175:G176)</f>
        <v>400</v>
      </c>
      <c r="H174" s="142">
        <f>SUM(H175:H176)</f>
        <v>390</v>
      </c>
    </row>
    <row r="175" spans="1:8" s="129" customFormat="1" ht="12.75">
      <c r="A175" s="127"/>
      <c r="B175" s="26"/>
      <c r="C175" s="127"/>
      <c r="D175" s="240" t="s">
        <v>121</v>
      </c>
      <c r="E175" s="240"/>
      <c r="F175" s="26"/>
      <c r="G175" s="142">
        <v>400</v>
      </c>
      <c r="H175" s="142">
        <v>385</v>
      </c>
    </row>
    <row r="176" spans="1:8" s="129" customFormat="1" ht="12.75">
      <c r="A176" s="127"/>
      <c r="B176" s="26"/>
      <c r="C176" s="127"/>
      <c r="D176" s="26" t="s">
        <v>451</v>
      </c>
      <c r="E176" s="26"/>
      <c r="F176" s="26"/>
      <c r="G176" s="142">
        <v>0</v>
      </c>
      <c r="H176" s="142">
        <v>5</v>
      </c>
    </row>
    <row r="177" spans="1:8" s="129" customFormat="1" ht="12.75">
      <c r="A177" s="127"/>
      <c r="B177" s="26"/>
      <c r="C177" s="26" t="s">
        <v>11</v>
      </c>
      <c r="D177" s="26"/>
      <c r="E177" s="26"/>
      <c r="F177" s="26"/>
      <c r="G177" s="142">
        <f>SUM(G178+G184+G187+G188)</f>
        <v>2320</v>
      </c>
      <c r="H177" s="142">
        <f>SUM(H178+H184+H187+H188)</f>
        <v>2330</v>
      </c>
    </row>
    <row r="178" spans="1:8" s="129" customFormat="1" ht="12.75">
      <c r="A178" s="127"/>
      <c r="B178" s="26"/>
      <c r="C178" s="26"/>
      <c r="D178" s="26" t="s">
        <v>44</v>
      </c>
      <c r="E178" s="26"/>
      <c r="F178" s="26"/>
      <c r="G178" s="142">
        <f>SUM(G179:G183)</f>
        <v>1250</v>
      </c>
      <c r="H178" s="142">
        <f>SUM(H179:H183)</f>
        <v>1425</v>
      </c>
    </row>
    <row r="179" spans="1:8" s="129" customFormat="1" ht="12.75">
      <c r="A179" s="127"/>
      <c r="B179" s="26"/>
      <c r="C179" s="26"/>
      <c r="D179" s="26"/>
      <c r="E179" s="26" t="s">
        <v>45</v>
      </c>
      <c r="F179" s="26"/>
      <c r="G179" s="142">
        <v>10</v>
      </c>
      <c r="H179" s="142">
        <v>10</v>
      </c>
    </row>
    <row r="180" spans="1:8" s="129" customFormat="1" ht="12.75">
      <c r="A180" s="127"/>
      <c r="B180" s="26"/>
      <c r="C180" s="26"/>
      <c r="D180" s="26"/>
      <c r="E180" s="27" t="s">
        <v>69</v>
      </c>
      <c r="F180" s="27"/>
      <c r="G180" s="128">
        <v>1000</v>
      </c>
      <c r="H180" s="128">
        <v>1000</v>
      </c>
    </row>
    <row r="181" spans="1:8" s="129" customFormat="1" ht="12.75">
      <c r="A181" s="127"/>
      <c r="B181" s="26"/>
      <c r="C181" s="26"/>
      <c r="D181" s="26"/>
      <c r="E181" s="27" t="s">
        <v>239</v>
      </c>
      <c r="F181" s="27"/>
      <c r="G181" s="128">
        <v>20</v>
      </c>
      <c r="H181" s="128">
        <v>20</v>
      </c>
    </row>
    <row r="182" spans="1:8" s="129" customFormat="1" ht="12.75">
      <c r="A182" s="127"/>
      <c r="B182" s="26"/>
      <c r="C182" s="26"/>
      <c r="D182" s="26"/>
      <c r="E182" s="27" t="s">
        <v>229</v>
      </c>
      <c r="F182" s="27"/>
      <c r="G182" s="128">
        <v>120</v>
      </c>
      <c r="H182" s="128">
        <v>295</v>
      </c>
    </row>
    <row r="183" spans="1:8" s="129" customFormat="1" ht="12.75">
      <c r="A183" s="127"/>
      <c r="B183" s="26"/>
      <c r="C183" s="26"/>
      <c r="D183" s="26"/>
      <c r="E183" s="27" t="s">
        <v>46</v>
      </c>
      <c r="F183" s="27"/>
      <c r="G183" s="128">
        <v>100</v>
      </c>
      <c r="H183" s="128">
        <v>100</v>
      </c>
    </row>
    <row r="184" spans="1:8" s="129" customFormat="1" ht="12.75">
      <c r="A184" s="127"/>
      <c r="B184" s="26"/>
      <c r="C184" s="26"/>
      <c r="D184" s="26" t="s">
        <v>48</v>
      </c>
      <c r="E184" s="26"/>
      <c r="F184" s="26"/>
      <c r="G184" s="142">
        <f>SUM(G185:G186)</f>
        <v>250</v>
      </c>
      <c r="H184" s="142">
        <f>SUM(H185:H186)</f>
        <v>170</v>
      </c>
    </row>
    <row r="185" spans="1:8" s="129" customFormat="1" ht="12.75">
      <c r="A185" s="127"/>
      <c r="B185" s="26"/>
      <c r="C185" s="26"/>
      <c r="D185" s="26"/>
      <c r="E185" s="27" t="s">
        <v>75</v>
      </c>
      <c r="F185" s="27"/>
      <c r="G185" s="128">
        <v>100</v>
      </c>
      <c r="H185" s="128">
        <v>100</v>
      </c>
    </row>
    <row r="186" spans="1:8" s="129" customFormat="1" ht="12.75">
      <c r="A186" s="127"/>
      <c r="B186" s="26"/>
      <c r="C186" s="26"/>
      <c r="D186" s="26"/>
      <c r="E186" s="27" t="s">
        <v>79</v>
      </c>
      <c r="F186" s="27"/>
      <c r="G186" s="128">
        <v>150</v>
      </c>
      <c r="H186" s="128">
        <v>70</v>
      </c>
    </row>
    <row r="187" spans="1:8" s="129" customFormat="1" ht="12.75">
      <c r="A187" s="127"/>
      <c r="B187" s="26"/>
      <c r="C187" s="26"/>
      <c r="D187" s="27" t="s">
        <v>59</v>
      </c>
      <c r="E187" s="44"/>
      <c r="F187" s="44"/>
      <c r="G187" s="128">
        <v>620</v>
      </c>
      <c r="H187" s="128">
        <v>620</v>
      </c>
    </row>
    <row r="188" spans="1:8" s="129" customFormat="1" ht="12.75">
      <c r="A188" s="127"/>
      <c r="B188" s="26"/>
      <c r="C188" s="26"/>
      <c r="D188" s="44" t="s">
        <v>60</v>
      </c>
      <c r="E188" s="27"/>
      <c r="F188" s="27"/>
      <c r="G188" s="142">
        <f>SUM(G189:G191)</f>
        <v>200</v>
      </c>
      <c r="H188" s="142">
        <f>SUM(H189:H191)</f>
        <v>115</v>
      </c>
    </row>
    <row r="189" spans="1:8" s="156" customFormat="1" ht="30" customHeight="1">
      <c r="A189" s="127"/>
      <c r="B189" s="26"/>
      <c r="C189" s="26"/>
      <c r="D189" s="44"/>
      <c r="E189" s="27" t="s">
        <v>361</v>
      </c>
      <c r="F189" s="27"/>
      <c r="G189" s="128">
        <v>200</v>
      </c>
      <c r="H189" s="128">
        <v>25</v>
      </c>
    </row>
    <row r="190" spans="1:8" s="129" customFormat="1" ht="12.75">
      <c r="A190" s="127"/>
      <c r="B190" s="26"/>
      <c r="C190" s="26"/>
      <c r="D190" s="44"/>
      <c r="E190" s="27" t="s">
        <v>452</v>
      </c>
      <c r="F190" s="27"/>
      <c r="G190" s="128">
        <v>0</v>
      </c>
      <c r="H190" s="128">
        <v>10</v>
      </c>
    </row>
    <row r="191" spans="1:8" s="129" customFormat="1" ht="12.75">
      <c r="A191" s="127"/>
      <c r="B191" s="26"/>
      <c r="C191" s="26"/>
      <c r="D191" s="44"/>
      <c r="E191" s="27" t="s">
        <v>62</v>
      </c>
      <c r="F191" s="27"/>
      <c r="G191" s="128">
        <v>0</v>
      </c>
      <c r="H191" s="128">
        <v>80</v>
      </c>
    </row>
    <row r="192" spans="1:8" s="156" customFormat="1" ht="31.5" customHeight="1">
      <c r="A192" s="154"/>
      <c r="B192" s="33" t="s">
        <v>342</v>
      </c>
      <c r="C192" s="33"/>
      <c r="D192" s="33"/>
      <c r="E192" s="33"/>
      <c r="F192" s="33"/>
      <c r="G192" s="141">
        <f>SUM(G193:G194)</f>
        <v>365</v>
      </c>
      <c r="H192" s="141">
        <f>SUM(H193:H194)</f>
        <v>1365</v>
      </c>
    </row>
    <row r="193" spans="1:8" s="129" customFormat="1" ht="12.75">
      <c r="A193" s="127"/>
      <c r="B193" s="26"/>
      <c r="C193" s="26" t="s">
        <v>342</v>
      </c>
      <c r="D193" s="26"/>
      <c r="E193" s="26"/>
      <c r="F193" s="26"/>
      <c r="G193" s="128">
        <v>365</v>
      </c>
      <c r="H193" s="128">
        <v>365</v>
      </c>
    </row>
    <row r="194" spans="1:8" s="129" customFormat="1" ht="12.75">
      <c r="A194" s="127"/>
      <c r="B194" s="26"/>
      <c r="C194" s="26" t="s">
        <v>242</v>
      </c>
      <c r="D194" s="26"/>
      <c r="E194" s="26"/>
      <c r="F194" s="26"/>
      <c r="G194" s="128">
        <v>0</v>
      </c>
      <c r="H194" s="128">
        <v>1000</v>
      </c>
    </row>
    <row r="195" spans="1:8" s="156" customFormat="1" ht="31.5" customHeight="1">
      <c r="A195" s="154"/>
      <c r="B195" s="33" t="s">
        <v>240</v>
      </c>
      <c r="C195" s="33"/>
      <c r="D195" s="33"/>
      <c r="E195" s="33"/>
      <c r="F195" s="33"/>
      <c r="G195" s="141">
        <f>SUM(G196)</f>
        <v>360</v>
      </c>
      <c r="H195" s="141">
        <f>SUM(H196)</f>
        <v>360</v>
      </c>
    </row>
    <row r="196" spans="1:8" s="129" customFormat="1" ht="12.75">
      <c r="A196" s="127"/>
      <c r="B196" s="26"/>
      <c r="C196" s="26" t="s">
        <v>81</v>
      </c>
      <c r="D196" s="26"/>
      <c r="E196" s="26"/>
      <c r="F196" s="26"/>
      <c r="G196" s="128">
        <v>360</v>
      </c>
      <c r="H196" s="128">
        <v>360</v>
      </c>
    </row>
    <row r="197" spans="1:7" s="129" customFormat="1" ht="12.75">
      <c r="A197" s="127"/>
      <c r="B197" s="26"/>
      <c r="C197" s="26"/>
      <c r="D197" s="26"/>
      <c r="E197" s="26"/>
      <c r="F197" s="26"/>
      <c r="G197" s="128"/>
    </row>
    <row r="198" spans="1:8" s="156" customFormat="1" ht="31.5" customHeight="1">
      <c r="A198" s="154"/>
      <c r="B198" s="33" t="s">
        <v>481</v>
      </c>
      <c r="C198" s="33"/>
      <c r="D198" s="33"/>
      <c r="E198" s="33"/>
      <c r="F198" s="33"/>
      <c r="G198" s="141">
        <f>SUM(G199)</f>
        <v>0</v>
      </c>
      <c r="H198" s="141">
        <f>SUM(H199)</f>
        <v>0</v>
      </c>
    </row>
    <row r="199" spans="1:8" s="129" customFormat="1" ht="12.75">
      <c r="A199" s="127"/>
      <c r="B199" s="26"/>
      <c r="C199" s="26" t="s">
        <v>482</v>
      </c>
      <c r="D199" s="26"/>
      <c r="E199" s="26"/>
      <c r="F199" s="26"/>
      <c r="G199" s="128">
        <v>0</v>
      </c>
      <c r="H199" s="128">
        <v>0</v>
      </c>
    </row>
    <row r="200" spans="1:7" s="129" customFormat="1" ht="12.75">
      <c r="A200" s="127"/>
      <c r="B200" s="26"/>
      <c r="C200" s="26"/>
      <c r="D200" s="26"/>
      <c r="E200" s="26"/>
      <c r="F200" s="26"/>
      <c r="G200" s="128"/>
    </row>
    <row r="201" spans="1:8" s="129" customFormat="1" ht="30" customHeight="1">
      <c r="A201" s="154"/>
      <c r="B201" s="33" t="s">
        <v>450</v>
      </c>
      <c r="C201" s="33"/>
      <c r="D201" s="33"/>
      <c r="E201" s="33"/>
      <c r="F201" s="33"/>
      <c r="G201" s="141">
        <f>SUM(G202)</f>
        <v>0</v>
      </c>
      <c r="H201" s="141">
        <f>SUM(H202)</f>
        <v>68</v>
      </c>
    </row>
    <row r="202" spans="1:8" s="129" customFormat="1" ht="12.75">
      <c r="A202" s="127"/>
      <c r="B202" s="26"/>
      <c r="C202" s="26" t="s">
        <v>81</v>
      </c>
      <c r="D202" s="26"/>
      <c r="E202" s="26"/>
      <c r="F202" s="26"/>
      <c r="G202" s="128">
        <v>0</v>
      </c>
      <c r="H202" s="128">
        <v>68</v>
      </c>
    </row>
    <row r="203" spans="1:9" s="129" customFormat="1" ht="16.5" customHeight="1">
      <c r="A203" s="127"/>
      <c r="B203" s="26"/>
      <c r="C203" s="26"/>
      <c r="D203" s="26"/>
      <c r="E203" s="26"/>
      <c r="F203" s="26"/>
      <c r="G203" s="128"/>
      <c r="I203" s="135"/>
    </row>
    <row r="204" spans="1:9" s="129" customFormat="1" ht="27" customHeight="1">
      <c r="A204" s="127"/>
      <c r="B204" s="140" t="s">
        <v>241</v>
      </c>
      <c r="C204" s="26"/>
      <c r="D204" s="26"/>
      <c r="E204" s="26"/>
      <c r="F204" s="26"/>
      <c r="G204" s="141">
        <f>SUM(G205:G205)</f>
        <v>1000</v>
      </c>
      <c r="H204" s="141">
        <f>SUM(H205+H206+H209+H212)</f>
        <v>1930</v>
      </c>
      <c r="I204" s="135"/>
    </row>
    <row r="205" spans="1:9" s="129" customFormat="1" ht="27" customHeight="1">
      <c r="A205" s="127"/>
      <c r="B205" s="26"/>
      <c r="C205" s="26" t="s">
        <v>242</v>
      </c>
      <c r="D205" s="26"/>
      <c r="E205" s="26"/>
      <c r="F205" s="26"/>
      <c r="G205" s="128">
        <v>1000</v>
      </c>
      <c r="H205" s="128">
        <v>0</v>
      </c>
      <c r="I205" s="135"/>
    </row>
    <row r="206" spans="1:9" s="129" customFormat="1" ht="16.5" customHeight="1">
      <c r="A206" s="127"/>
      <c r="B206" s="26"/>
      <c r="C206" s="26" t="s">
        <v>96</v>
      </c>
      <c r="D206" s="26"/>
      <c r="E206" s="26"/>
      <c r="F206" s="26"/>
      <c r="G206" s="128">
        <f>G207</f>
        <v>0</v>
      </c>
      <c r="H206" s="128">
        <f>SUM(H207:H208)</f>
        <v>1655</v>
      </c>
      <c r="I206" s="135"/>
    </row>
    <row r="207" spans="1:9" s="129" customFormat="1" ht="16.5" customHeight="1">
      <c r="A207" s="127"/>
      <c r="B207" s="26"/>
      <c r="C207" s="26"/>
      <c r="D207" s="222" t="s">
        <v>453</v>
      </c>
      <c r="E207" s="222"/>
      <c r="F207" s="126"/>
      <c r="G207" s="128">
        <v>0</v>
      </c>
      <c r="H207" s="128">
        <v>1500</v>
      </c>
      <c r="I207" s="135"/>
    </row>
    <row r="208" spans="1:9" s="129" customFormat="1" ht="16.5" customHeight="1">
      <c r="A208" s="127"/>
      <c r="B208" s="26"/>
      <c r="C208" s="26"/>
      <c r="D208" s="222" t="s">
        <v>455</v>
      </c>
      <c r="E208" s="222"/>
      <c r="F208" s="126"/>
      <c r="G208" s="128">
        <v>0</v>
      </c>
      <c r="H208" s="128">
        <v>155</v>
      </c>
      <c r="I208" s="135"/>
    </row>
    <row r="209" spans="1:8" s="129" customFormat="1" ht="12.75">
      <c r="A209" s="127"/>
      <c r="B209" s="26"/>
      <c r="C209" s="26" t="s">
        <v>88</v>
      </c>
      <c r="D209" s="26"/>
      <c r="E209" s="26"/>
      <c r="F209" s="26"/>
      <c r="G209" s="142">
        <f>SUM(G210:G211)</f>
        <v>0</v>
      </c>
      <c r="H209" s="142">
        <f>SUM(H210:H211)</f>
        <v>230</v>
      </c>
    </row>
    <row r="210" spans="1:8" s="129" customFormat="1" ht="12.75">
      <c r="A210" s="127"/>
      <c r="B210" s="26"/>
      <c r="C210" s="26"/>
      <c r="D210" s="26" t="s">
        <v>454</v>
      </c>
      <c r="E210" s="26"/>
      <c r="F210" s="26"/>
      <c r="G210" s="142">
        <v>0</v>
      </c>
      <c r="H210" s="142">
        <v>205</v>
      </c>
    </row>
    <row r="211" spans="1:8" s="129" customFormat="1" ht="12.75">
      <c r="A211" s="127"/>
      <c r="B211" s="26"/>
      <c r="C211" s="26"/>
      <c r="D211" s="26" t="s">
        <v>451</v>
      </c>
      <c r="E211" s="26"/>
      <c r="F211" s="26"/>
      <c r="G211" s="142">
        <v>0</v>
      </c>
      <c r="H211" s="142">
        <v>25</v>
      </c>
    </row>
    <row r="212" spans="1:9" s="129" customFormat="1" ht="16.5" customHeight="1">
      <c r="A212" s="127"/>
      <c r="B212" s="26"/>
      <c r="C212" s="26" t="s">
        <v>11</v>
      </c>
      <c r="D212" s="26"/>
      <c r="E212" s="26"/>
      <c r="F212" s="26"/>
      <c r="G212" s="142">
        <f>SUM(G213)</f>
        <v>0</v>
      </c>
      <c r="H212" s="142">
        <f>SUM(H213+H215+H216)</f>
        <v>45</v>
      </c>
      <c r="I212" s="135"/>
    </row>
    <row r="213" spans="1:8" s="129" customFormat="1" ht="12.75">
      <c r="A213" s="127"/>
      <c r="B213" s="26"/>
      <c r="C213" s="26"/>
      <c r="D213" s="26" t="s">
        <v>44</v>
      </c>
      <c r="E213" s="26"/>
      <c r="F213" s="26"/>
      <c r="G213" s="142">
        <f>SUM(G214)</f>
        <v>0</v>
      </c>
      <c r="H213" s="142">
        <f>SUM(H214)</f>
        <v>10</v>
      </c>
    </row>
    <row r="214" spans="1:8" s="129" customFormat="1" ht="12.75">
      <c r="A214" s="127"/>
      <c r="B214" s="26"/>
      <c r="C214" s="26"/>
      <c r="D214" s="26"/>
      <c r="E214" s="26" t="s">
        <v>456</v>
      </c>
      <c r="F214" s="26"/>
      <c r="G214" s="142">
        <v>0</v>
      </c>
      <c r="H214" s="142">
        <v>10</v>
      </c>
    </row>
    <row r="215" spans="1:8" s="129" customFormat="1" ht="12.75">
      <c r="A215" s="127"/>
      <c r="B215" s="26"/>
      <c r="C215" s="26" t="s">
        <v>357</v>
      </c>
      <c r="D215" s="26"/>
      <c r="E215" s="26"/>
      <c r="F215" s="26"/>
      <c r="G215" s="142">
        <v>0</v>
      </c>
      <c r="H215" s="142">
        <v>5</v>
      </c>
    </row>
    <row r="216" spans="1:8" s="156" customFormat="1" ht="23.25" customHeight="1">
      <c r="A216" s="127"/>
      <c r="B216" s="26"/>
      <c r="C216" s="26"/>
      <c r="D216" s="44" t="s">
        <v>60</v>
      </c>
      <c r="E216" s="27"/>
      <c r="F216" s="27"/>
      <c r="G216" s="142">
        <f>SUM(G217:G218)</f>
        <v>0</v>
      </c>
      <c r="H216" s="142">
        <f>SUM(H217:H218)</f>
        <v>30</v>
      </c>
    </row>
    <row r="217" spans="1:8" s="129" customFormat="1" ht="12.75">
      <c r="A217" s="127"/>
      <c r="B217" s="26"/>
      <c r="C217" s="26"/>
      <c r="D217" s="44"/>
      <c r="E217" s="27" t="s">
        <v>452</v>
      </c>
      <c r="F217" s="27"/>
      <c r="G217" s="128">
        <v>0</v>
      </c>
      <c r="H217" s="128">
        <v>30</v>
      </c>
    </row>
    <row r="218" spans="1:7" s="129" customFormat="1" ht="12.75">
      <c r="A218" s="127"/>
      <c r="B218" s="26"/>
      <c r="C218" s="26"/>
      <c r="D218" s="26"/>
      <c r="E218" s="26"/>
      <c r="F218" s="26"/>
      <c r="G218" s="128"/>
    </row>
    <row r="219" spans="1:8" s="156" customFormat="1" ht="27" customHeight="1">
      <c r="A219" s="154"/>
      <c r="B219" s="33" t="s">
        <v>243</v>
      </c>
      <c r="C219" s="33"/>
      <c r="D219" s="33"/>
      <c r="E219" s="33"/>
      <c r="F219" s="33"/>
      <c r="G219" s="155">
        <f>SUM(G220)</f>
        <v>600</v>
      </c>
      <c r="H219" s="155">
        <f>SUM(H220)</f>
        <v>600</v>
      </c>
    </row>
    <row r="220" spans="1:8" s="129" customFormat="1" ht="12.75">
      <c r="A220" s="127"/>
      <c r="B220" s="26"/>
      <c r="C220" s="26" t="s">
        <v>82</v>
      </c>
      <c r="D220" s="26"/>
      <c r="E220" s="26"/>
      <c r="F220" s="26"/>
      <c r="G220" s="128">
        <v>600</v>
      </c>
      <c r="H220" s="128">
        <v>600</v>
      </c>
    </row>
    <row r="221" spans="1:8" s="129" customFormat="1" ht="12.75">
      <c r="A221" s="127"/>
      <c r="B221" s="26"/>
      <c r="C221" s="26"/>
      <c r="D221" s="26"/>
      <c r="E221" s="26"/>
      <c r="F221" s="26"/>
      <c r="G221" s="128"/>
      <c r="H221" s="128"/>
    </row>
    <row r="222" spans="1:8" s="129" customFormat="1" ht="24" customHeight="1">
      <c r="A222" s="154"/>
      <c r="B222" s="33" t="s">
        <v>244</v>
      </c>
      <c r="C222" s="33"/>
      <c r="D222" s="33"/>
      <c r="E222" s="33"/>
      <c r="F222" s="33"/>
      <c r="G222" s="155">
        <f>SUM(G223)</f>
        <v>70</v>
      </c>
      <c r="H222" s="155">
        <f>SUM(H223)</f>
        <v>70</v>
      </c>
    </row>
    <row r="223" spans="1:8" s="129" customFormat="1" ht="12.75">
      <c r="A223" s="127"/>
      <c r="B223" s="26"/>
      <c r="C223" s="26" t="s">
        <v>83</v>
      </c>
      <c r="D223" s="26"/>
      <c r="E223" s="26"/>
      <c r="F223" s="26"/>
      <c r="G223" s="128">
        <v>70</v>
      </c>
      <c r="H223" s="128">
        <v>70</v>
      </c>
    </row>
    <row r="224" spans="1:8" s="129" customFormat="1" ht="12.75">
      <c r="A224" s="127"/>
      <c r="B224" s="26"/>
      <c r="C224" s="26"/>
      <c r="D224" s="26"/>
      <c r="E224" s="26"/>
      <c r="F224" s="26"/>
      <c r="G224" s="128"/>
      <c r="H224" s="128"/>
    </row>
    <row r="225" spans="1:8" s="156" customFormat="1" ht="18.75" customHeight="1">
      <c r="A225" s="127"/>
      <c r="B225" s="140" t="s">
        <v>245</v>
      </c>
      <c r="C225" s="33"/>
      <c r="D225" s="33"/>
      <c r="E225" s="33"/>
      <c r="F225" s="33"/>
      <c r="G225" s="141">
        <f>SUM(G226)</f>
        <v>2300</v>
      </c>
      <c r="H225" s="141">
        <f>SUM(H226)</f>
        <v>2300</v>
      </c>
    </row>
    <row r="226" spans="1:8" s="156" customFormat="1" ht="12.75">
      <c r="A226" s="127"/>
      <c r="B226" s="26"/>
      <c r="C226" s="26" t="s">
        <v>84</v>
      </c>
      <c r="D226" s="26"/>
      <c r="E226" s="26"/>
      <c r="F226" s="26"/>
      <c r="G226" s="128">
        <v>2300</v>
      </c>
      <c r="H226" s="128">
        <v>2300</v>
      </c>
    </row>
    <row r="227" spans="1:7" s="129" customFormat="1" ht="12.75">
      <c r="A227" s="127"/>
      <c r="B227" s="26"/>
      <c r="C227" s="26"/>
      <c r="D227" s="26"/>
      <c r="E227" s="26"/>
      <c r="F227" s="26"/>
      <c r="G227" s="128"/>
    </row>
    <row r="228" spans="1:8" s="129" customFormat="1" ht="12.75">
      <c r="A228" s="154"/>
      <c r="B228" s="33" t="s">
        <v>246</v>
      </c>
      <c r="C228" s="33"/>
      <c r="D228" s="33"/>
      <c r="E228" s="33"/>
      <c r="F228" s="33"/>
      <c r="G228" s="141">
        <f>SUM(G229:G230)</f>
        <v>100</v>
      </c>
      <c r="H228" s="141">
        <f>SUM(H229:H230)</f>
        <v>100</v>
      </c>
    </row>
    <row r="229" spans="1:8" s="156" customFormat="1" ht="24" customHeight="1">
      <c r="A229" s="154"/>
      <c r="B229" s="33"/>
      <c r="C229" s="26" t="s">
        <v>85</v>
      </c>
      <c r="D229" s="26"/>
      <c r="E229" s="26"/>
      <c r="F229" s="26"/>
      <c r="G229" s="128">
        <v>100</v>
      </c>
      <c r="H229" s="128">
        <v>100</v>
      </c>
    </row>
    <row r="230" spans="1:7" s="129" customFormat="1" ht="12.75">
      <c r="A230" s="127"/>
      <c r="B230" s="26"/>
      <c r="C230" s="26" t="s">
        <v>133</v>
      </c>
      <c r="D230" s="26"/>
      <c r="E230" s="26"/>
      <c r="F230" s="26"/>
      <c r="G230" s="128">
        <v>0</v>
      </c>
    </row>
    <row r="231" spans="1:7" s="129" customFormat="1" ht="12.75">
      <c r="A231" s="127"/>
      <c r="B231" s="26"/>
      <c r="C231" s="26"/>
      <c r="D231" s="26"/>
      <c r="E231" s="26"/>
      <c r="F231" s="26"/>
      <c r="G231" s="128"/>
    </row>
    <row r="232" spans="1:8" s="156" customFormat="1" ht="22.5" customHeight="1">
      <c r="A232" s="154"/>
      <c r="B232" s="33" t="s">
        <v>247</v>
      </c>
      <c r="C232" s="33"/>
      <c r="D232" s="33"/>
      <c r="E232" s="33"/>
      <c r="F232" s="33"/>
      <c r="G232" s="155">
        <f>SUM(G233)</f>
        <v>100</v>
      </c>
      <c r="H232" s="155">
        <f>SUM(H233)</f>
        <v>100</v>
      </c>
    </row>
    <row r="233" spans="1:8" s="129" customFormat="1" ht="12.75">
      <c r="A233" s="127"/>
      <c r="B233" s="26"/>
      <c r="C233" s="26" t="s">
        <v>86</v>
      </c>
      <c r="D233" s="26"/>
      <c r="E233" s="26"/>
      <c r="F233" s="26"/>
      <c r="G233" s="128">
        <v>100</v>
      </c>
      <c r="H233" s="128">
        <v>100</v>
      </c>
    </row>
    <row r="234" spans="1:7" s="129" customFormat="1" ht="11.25" customHeight="1">
      <c r="A234" s="127"/>
      <c r="B234" s="26"/>
      <c r="C234" s="26"/>
      <c r="D234" s="26"/>
      <c r="E234" s="26"/>
      <c r="F234" s="26"/>
      <c r="G234" s="128"/>
    </row>
    <row r="235" spans="1:8" s="156" customFormat="1" ht="18.75" customHeight="1">
      <c r="A235" s="154"/>
      <c r="B235" s="33" t="s">
        <v>248</v>
      </c>
      <c r="C235" s="33"/>
      <c r="D235" s="33"/>
      <c r="E235" s="33"/>
      <c r="F235" s="33"/>
      <c r="G235" s="155">
        <f>SUM(G236)</f>
        <v>1850</v>
      </c>
      <c r="H235" s="155">
        <f>SUM(H236)</f>
        <v>1850</v>
      </c>
    </row>
    <row r="236" spans="1:8" s="129" customFormat="1" ht="16.5" customHeight="1">
      <c r="A236" s="127"/>
      <c r="B236" s="26"/>
      <c r="C236" s="26" t="s">
        <v>80</v>
      </c>
      <c r="D236" s="26"/>
      <c r="E236" s="26"/>
      <c r="F236" s="26"/>
      <c r="G236" s="128">
        <v>1850</v>
      </c>
      <c r="H236" s="128">
        <v>1850</v>
      </c>
    </row>
    <row r="237" spans="1:7" s="129" customFormat="1" ht="16.5" customHeight="1">
      <c r="A237" s="127"/>
      <c r="B237" s="26"/>
      <c r="C237" s="26"/>
      <c r="D237" s="26"/>
      <c r="E237" s="26"/>
      <c r="F237" s="26"/>
      <c r="G237" s="128"/>
    </row>
    <row r="238" spans="1:8" s="129" customFormat="1" ht="16.5" customHeight="1">
      <c r="A238" s="154"/>
      <c r="B238" s="33" t="s">
        <v>249</v>
      </c>
      <c r="C238" s="33"/>
      <c r="D238" s="33"/>
      <c r="E238" s="33"/>
      <c r="F238" s="33"/>
      <c r="G238" s="141">
        <f>G239</f>
        <v>5170</v>
      </c>
      <c r="H238" s="141">
        <f>H239</f>
        <v>5170</v>
      </c>
    </row>
    <row r="239" spans="1:8" s="129" customFormat="1" ht="16.5" customHeight="1">
      <c r="A239" s="127"/>
      <c r="B239" s="26"/>
      <c r="C239" s="26" t="s">
        <v>11</v>
      </c>
      <c r="D239" s="26"/>
      <c r="E239" s="26"/>
      <c r="F239" s="26"/>
      <c r="G239" s="142">
        <f>SUM(G240+G246+G254+G250)</f>
        <v>5170</v>
      </c>
      <c r="H239" s="142">
        <f>SUM(H240+H246+H254+H250)</f>
        <v>5170</v>
      </c>
    </row>
    <row r="240" spans="1:8" s="129" customFormat="1" ht="16.5" customHeight="1">
      <c r="A240" s="127"/>
      <c r="B240" s="26"/>
      <c r="C240" s="26"/>
      <c r="D240" s="26" t="s">
        <v>44</v>
      </c>
      <c r="E240" s="26"/>
      <c r="F240" s="26"/>
      <c r="G240" s="142">
        <f>SUM(G241:G245)</f>
        <v>2450</v>
      </c>
      <c r="H240" s="142">
        <f>SUM(H241:H245)</f>
        <v>2455</v>
      </c>
    </row>
    <row r="241" spans="1:8" s="129" customFormat="1" ht="16.5" customHeight="1">
      <c r="A241" s="127"/>
      <c r="B241" s="26"/>
      <c r="C241" s="26"/>
      <c r="D241" s="26"/>
      <c r="E241" s="26" t="s">
        <v>253</v>
      </c>
      <c r="F241" s="26"/>
      <c r="G241" s="142">
        <v>0</v>
      </c>
      <c r="H241" s="142">
        <v>5</v>
      </c>
    </row>
    <row r="242" spans="1:8" s="129" customFormat="1" ht="16.5" customHeight="1">
      <c r="A242" s="127"/>
      <c r="B242" s="26"/>
      <c r="C242" s="26"/>
      <c r="D242" s="26"/>
      <c r="E242" s="26" t="s">
        <v>250</v>
      </c>
      <c r="F242" s="26"/>
      <c r="G242" s="128">
        <v>1000</v>
      </c>
      <c r="H242" s="128">
        <v>1000</v>
      </c>
    </row>
    <row r="243" spans="1:8" s="129" customFormat="1" ht="16.5" customHeight="1">
      <c r="A243" s="127"/>
      <c r="B243" s="26"/>
      <c r="C243" s="26"/>
      <c r="D243" s="26"/>
      <c r="E243" s="26" t="s">
        <v>229</v>
      </c>
      <c r="F243" s="26"/>
      <c r="G243" s="128">
        <v>1420</v>
      </c>
      <c r="H243" s="128">
        <v>1420</v>
      </c>
    </row>
    <row r="244" spans="1:8" s="129" customFormat="1" ht="16.5" customHeight="1">
      <c r="A244" s="127"/>
      <c r="B244" s="26"/>
      <c r="C244" s="26"/>
      <c r="D244" s="26"/>
      <c r="E244" s="26" t="s">
        <v>514</v>
      </c>
      <c r="F244" s="26"/>
      <c r="G244" s="128">
        <v>0</v>
      </c>
      <c r="H244" s="128">
        <v>0</v>
      </c>
    </row>
    <row r="245" spans="1:8" s="129" customFormat="1" ht="16.5" customHeight="1">
      <c r="A245" s="127"/>
      <c r="B245" s="26"/>
      <c r="C245" s="26"/>
      <c r="D245" s="26"/>
      <c r="E245" s="26" t="s">
        <v>350</v>
      </c>
      <c r="F245" s="26"/>
      <c r="G245" s="128">
        <v>30</v>
      </c>
      <c r="H245" s="128">
        <v>30</v>
      </c>
    </row>
    <row r="246" spans="1:8" s="129" customFormat="1" ht="12.75">
      <c r="A246" s="127"/>
      <c r="B246" s="26"/>
      <c r="C246" s="26"/>
      <c r="D246" s="26" t="s">
        <v>48</v>
      </c>
      <c r="E246" s="26"/>
      <c r="F246" s="26"/>
      <c r="G246" s="142">
        <f>SUM(G247:G249)</f>
        <v>1620</v>
      </c>
      <c r="H246" s="142">
        <f>SUM(H247:H249)</f>
        <v>975</v>
      </c>
    </row>
    <row r="247" spans="1:8" s="129" customFormat="1" ht="12.75">
      <c r="A247" s="127"/>
      <c r="B247" s="26"/>
      <c r="C247" s="26"/>
      <c r="D247" s="26"/>
      <c r="E247" s="26" t="s">
        <v>87</v>
      </c>
      <c r="F247" s="26"/>
      <c r="G247" s="128">
        <v>100</v>
      </c>
      <c r="H247" s="128">
        <v>100</v>
      </c>
    </row>
    <row r="248" spans="1:8" s="129" customFormat="1" ht="12.75">
      <c r="A248" s="127"/>
      <c r="B248" s="26"/>
      <c r="C248" s="26"/>
      <c r="D248" s="26"/>
      <c r="E248" s="26" t="s">
        <v>55</v>
      </c>
      <c r="F248" s="26"/>
      <c r="G248" s="128">
        <v>1520</v>
      </c>
      <c r="H248" s="128">
        <v>855</v>
      </c>
    </row>
    <row r="249" spans="1:8" s="129" customFormat="1" ht="12.75">
      <c r="A249" s="127"/>
      <c r="B249" s="26"/>
      <c r="C249" s="26"/>
      <c r="D249" s="26"/>
      <c r="E249" s="26" t="s">
        <v>457</v>
      </c>
      <c r="F249" s="26"/>
      <c r="G249" s="128">
        <v>0</v>
      </c>
      <c r="H249" s="128">
        <v>20</v>
      </c>
    </row>
    <row r="250" spans="1:8" s="129" customFormat="1" ht="16.5" customHeight="1">
      <c r="A250" s="127"/>
      <c r="B250" s="26"/>
      <c r="C250" s="26"/>
      <c r="D250" s="44" t="s">
        <v>60</v>
      </c>
      <c r="E250" s="27"/>
      <c r="F250" s="27"/>
      <c r="G250" s="142">
        <f>SUM(G251:G253)</f>
        <v>0</v>
      </c>
      <c r="H250" s="142">
        <f>SUM(H251:H253)</f>
        <v>640</v>
      </c>
    </row>
    <row r="251" spans="1:8" s="156" customFormat="1" ht="30.75" customHeight="1">
      <c r="A251" s="127"/>
      <c r="B251" s="26"/>
      <c r="C251" s="26"/>
      <c r="D251" s="44"/>
      <c r="E251" s="27" t="s">
        <v>458</v>
      </c>
      <c r="F251" s="27"/>
      <c r="G251" s="142">
        <v>0</v>
      </c>
      <c r="H251" s="142">
        <v>10</v>
      </c>
    </row>
    <row r="252" spans="1:8" s="156" customFormat="1" ht="12.75">
      <c r="A252" s="127"/>
      <c r="B252" s="26"/>
      <c r="C252" s="26"/>
      <c r="D252" s="44"/>
      <c r="E252" s="27" t="s">
        <v>360</v>
      </c>
      <c r="F252" s="27"/>
      <c r="G252" s="128">
        <v>0</v>
      </c>
      <c r="H252" s="128">
        <v>515</v>
      </c>
    </row>
    <row r="253" spans="1:8" s="156" customFormat="1" ht="12.75">
      <c r="A253" s="127"/>
      <c r="B253" s="26"/>
      <c r="C253" s="26"/>
      <c r="D253" s="44"/>
      <c r="E253" s="27" t="s">
        <v>62</v>
      </c>
      <c r="F253" s="27"/>
      <c r="G253" s="128">
        <v>0</v>
      </c>
      <c r="H253" s="128">
        <v>115</v>
      </c>
    </row>
    <row r="254" spans="1:8" s="156" customFormat="1" ht="12.75">
      <c r="A254" s="127"/>
      <c r="B254" s="26"/>
      <c r="C254" s="26"/>
      <c r="D254" s="26" t="s">
        <v>59</v>
      </c>
      <c r="E254" s="26"/>
      <c r="F254" s="26"/>
      <c r="G254" s="128">
        <v>1100</v>
      </c>
      <c r="H254" s="128">
        <v>1100</v>
      </c>
    </row>
    <row r="255" spans="1:8" s="129" customFormat="1" ht="12.75">
      <c r="A255" s="154"/>
      <c r="B255" s="33" t="s">
        <v>251</v>
      </c>
      <c r="C255" s="33"/>
      <c r="D255" s="33"/>
      <c r="E255" s="33"/>
      <c r="F255" s="33">
        <v>1</v>
      </c>
      <c r="G255" s="141">
        <f>SUM(G256+G259+G264+G266+G269)</f>
        <v>4050</v>
      </c>
      <c r="H255" s="141">
        <f>SUM(H256+H259+H264+H266+H269)</f>
        <v>4050</v>
      </c>
    </row>
    <row r="256" spans="1:8" s="129" customFormat="1" ht="12.75">
      <c r="A256" s="154"/>
      <c r="B256" s="33"/>
      <c r="C256" s="26" t="s">
        <v>17</v>
      </c>
      <c r="D256" s="26"/>
      <c r="E256" s="144"/>
      <c r="F256" s="144"/>
      <c r="G256" s="142">
        <f>SUM(G257:G258)</f>
        <v>380</v>
      </c>
      <c r="H256" s="142">
        <f>SUM(H257:H258)</f>
        <v>380</v>
      </c>
    </row>
    <row r="257" spans="1:8" s="129" customFormat="1" ht="12.75">
      <c r="A257" s="154"/>
      <c r="B257" s="33"/>
      <c r="C257" s="26"/>
      <c r="D257" s="26"/>
      <c r="E257" s="127" t="s">
        <v>135</v>
      </c>
      <c r="F257" s="127"/>
      <c r="G257" s="142">
        <v>300</v>
      </c>
      <c r="H257" s="142">
        <v>300</v>
      </c>
    </row>
    <row r="258" spans="1:8" s="129" customFormat="1" ht="12.75">
      <c r="A258" s="154"/>
      <c r="B258" s="33"/>
      <c r="C258" s="26"/>
      <c r="D258" s="26"/>
      <c r="E258" s="127" t="s">
        <v>42</v>
      </c>
      <c r="F258" s="127"/>
      <c r="G258" s="142">
        <v>80</v>
      </c>
      <c r="H258" s="142">
        <v>80</v>
      </c>
    </row>
    <row r="259" spans="1:8" s="129" customFormat="1" ht="12.75">
      <c r="A259" s="127"/>
      <c r="B259" s="26"/>
      <c r="C259" s="26" t="s">
        <v>9</v>
      </c>
      <c r="D259" s="26"/>
      <c r="E259" s="26"/>
      <c r="F259" s="26"/>
      <c r="G259" s="142">
        <f>SUM(G260:G263)</f>
        <v>1620</v>
      </c>
      <c r="H259" s="142">
        <f>SUM(H260:H263)</f>
        <v>1620</v>
      </c>
    </row>
    <row r="260" spans="1:8" s="129" customFormat="1" ht="12.75">
      <c r="A260" s="127"/>
      <c r="B260" s="26"/>
      <c r="C260" s="26"/>
      <c r="D260" s="26" t="s">
        <v>77</v>
      </c>
      <c r="E260" s="26"/>
      <c r="F260" s="26"/>
      <c r="G260" s="128">
        <v>1368</v>
      </c>
      <c r="H260" s="128">
        <v>1367</v>
      </c>
    </row>
    <row r="261" spans="1:8" s="129" customFormat="1" ht="12.75" customHeight="1">
      <c r="A261" s="127"/>
      <c r="B261" s="26"/>
      <c r="C261" s="26"/>
      <c r="D261" s="240" t="s">
        <v>78</v>
      </c>
      <c r="E261" s="240"/>
      <c r="F261" s="26"/>
      <c r="G261" s="128">
        <v>72</v>
      </c>
      <c r="H261" s="128">
        <v>72</v>
      </c>
    </row>
    <row r="262" spans="1:8" s="129" customFormat="1" ht="18" customHeight="1">
      <c r="A262" s="127"/>
      <c r="B262" s="26"/>
      <c r="C262" s="26"/>
      <c r="D262" s="26" t="s">
        <v>334</v>
      </c>
      <c r="E262" s="26"/>
      <c r="F262" s="26"/>
      <c r="G262" s="128">
        <v>176</v>
      </c>
      <c r="H262" s="128">
        <v>177</v>
      </c>
    </row>
    <row r="263" spans="1:8" s="129" customFormat="1" ht="18" customHeight="1">
      <c r="A263" s="127"/>
      <c r="B263" s="26"/>
      <c r="C263" s="26"/>
      <c r="D263" s="129" t="s">
        <v>335</v>
      </c>
      <c r="F263" s="26"/>
      <c r="G263" s="128">
        <v>4</v>
      </c>
      <c r="H263" s="128">
        <v>4</v>
      </c>
    </row>
    <row r="264" spans="1:8" s="129" customFormat="1" ht="18" customHeight="1">
      <c r="A264" s="127"/>
      <c r="B264" s="26"/>
      <c r="C264" s="240" t="s">
        <v>39</v>
      </c>
      <c r="D264" s="240"/>
      <c r="E264" s="240"/>
      <c r="F264" s="26"/>
      <c r="G264" s="128">
        <v>0</v>
      </c>
      <c r="H264" s="128">
        <v>0</v>
      </c>
    </row>
    <row r="265" spans="1:8" s="129" customFormat="1" ht="15.75" customHeight="1">
      <c r="A265" s="127"/>
      <c r="B265" s="26"/>
      <c r="C265" s="26"/>
      <c r="D265" s="218" t="s">
        <v>122</v>
      </c>
      <c r="E265" s="218"/>
      <c r="F265" s="126"/>
      <c r="G265" s="128">
        <v>0</v>
      </c>
      <c r="H265" s="128">
        <v>0</v>
      </c>
    </row>
    <row r="266" spans="1:8" s="129" customFormat="1" ht="15.75" customHeight="1">
      <c r="A266" s="127"/>
      <c r="B266" s="26"/>
      <c r="C266" s="26" t="s">
        <v>88</v>
      </c>
      <c r="D266" s="26"/>
      <c r="E266" s="26"/>
      <c r="F266" s="26"/>
      <c r="G266" s="142">
        <f>SUM(G267:G268)</f>
        <v>400</v>
      </c>
      <c r="H266" s="142">
        <f>SUM(H267:H268)</f>
        <v>390</v>
      </c>
    </row>
    <row r="267" spans="1:8" s="129" customFormat="1" ht="15.75" customHeight="1">
      <c r="A267" s="127"/>
      <c r="B267" s="26"/>
      <c r="C267" s="26"/>
      <c r="D267" s="240" t="s">
        <v>121</v>
      </c>
      <c r="E267" s="240"/>
      <c r="F267" s="26"/>
      <c r="G267" s="142">
        <v>400</v>
      </c>
      <c r="H267" s="142">
        <v>385</v>
      </c>
    </row>
    <row r="268" spans="1:8" s="129" customFormat="1" ht="15.75" customHeight="1">
      <c r="A268" s="127"/>
      <c r="B268" s="26"/>
      <c r="C268" s="26"/>
      <c r="D268" s="26" t="s">
        <v>451</v>
      </c>
      <c r="E268" s="26"/>
      <c r="F268" s="26"/>
      <c r="G268" s="142">
        <v>0</v>
      </c>
      <c r="H268" s="142">
        <v>5</v>
      </c>
    </row>
    <row r="269" spans="1:8" s="129" customFormat="1" ht="15.75" customHeight="1">
      <c r="A269" s="127"/>
      <c r="B269" s="26"/>
      <c r="C269" s="26" t="s">
        <v>11</v>
      </c>
      <c r="D269" s="26"/>
      <c r="E269" s="26"/>
      <c r="F269" s="26"/>
      <c r="G269" s="142">
        <f>SUM(G270+G278+G286+G288)</f>
        <v>1650</v>
      </c>
      <c r="H269" s="142">
        <f>SUM(H270+H278+H286+H288)</f>
        <v>1660</v>
      </c>
    </row>
    <row r="270" spans="1:8" s="129" customFormat="1" ht="15.75" customHeight="1">
      <c r="A270" s="127"/>
      <c r="B270" s="26"/>
      <c r="C270" s="26"/>
      <c r="D270" s="26" t="s">
        <v>44</v>
      </c>
      <c r="E270" s="26"/>
      <c r="F270" s="26"/>
      <c r="G270" s="128">
        <f>SUM(G271:G277)</f>
        <v>650</v>
      </c>
      <c r="H270" s="128">
        <f>SUM(H271:H277)</f>
        <v>650</v>
      </c>
    </row>
    <row r="271" spans="1:8" s="129" customFormat="1" ht="15.75" customHeight="1">
      <c r="A271" s="127"/>
      <c r="B271" s="26"/>
      <c r="C271" s="26"/>
      <c r="D271" s="26"/>
      <c r="E271" s="26" t="s">
        <v>252</v>
      </c>
      <c r="F271" s="26"/>
      <c r="G271" s="128">
        <v>0</v>
      </c>
      <c r="H271" s="128">
        <v>0</v>
      </c>
    </row>
    <row r="272" spans="1:8" s="129" customFormat="1" ht="15.75" customHeight="1">
      <c r="A272" s="127"/>
      <c r="B272" s="26"/>
      <c r="C272" s="26"/>
      <c r="D272" s="26"/>
      <c r="E272" s="26" t="s">
        <v>45</v>
      </c>
      <c r="F272" s="26"/>
      <c r="G272" s="128">
        <v>70</v>
      </c>
      <c r="H272" s="128">
        <v>70</v>
      </c>
    </row>
    <row r="273" spans="1:8" s="129" customFormat="1" ht="15.75" customHeight="1">
      <c r="A273" s="127"/>
      <c r="B273" s="26"/>
      <c r="C273" s="26"/>
      <c r="D273" s="26"/>
      <c r="E273" s="26" t="s">
        <v>253</v>
      </c>
      <c r="F273" s="26"/>
      <c r="G273" s="128">
        <v>180</v>
      </c>
      <c r="H273" s="128">
        <v>180</v>
      </c>
    </row>
    <row r="274" spans="1:8" s="129" customFormat="1" ht="15.75" customHeight="1">
      <c r="A274" s="127"/>
      <c r="B274" s="26"/>
      <c r="C274" s="26"/>
      <c r="D274" s="26"/>
      <c r="E274" s="26" t="s">
        <v>352</v>
      </c>
      <c r="F274" s="26"/>
      <c r="G274" s="128">
        <v>100</v>
      </c>
      <c r="H274" s="128">
        <v>100</v>
      </c>
    </row>
    <row r="275" spans="1:8" s="129" customFormat="1" ht="15.75" customHeight="1">
      <c r="A275" s="127"/>
      <c r="B275" s="26"/>
      <c r="C275" s="26"/>
      <c r="D275" s="26"/>
      <c r="E275" s="26" t="s">
        <v>353</v>
      </c>
      <c r="F275" s="26"/>
      <c r="G275" s="128">
        <v>20</v>
      </c>
      <c r="H275" s="128">
        <v>20</v>
      </c>
    </row>
    <row r="276" spans="1:8" s="129" customFormat="1" ht="15.75" customHeight="1">
      <c r="A276" s="127"/>
      <c r="B276" s="26"/>
      <c r="C276" s="26"/>
      <c r="D276" s="26"/>
      <c r="E276" s="26" t="s">
        <v>71</v>
      </c>
      <c r="F276" s="26"/>
      <c r="G276" s="128">
        <v>180</v>
      </c>
      <c r="H276" s="128">
        <v>180</v>
      </c>
    </row>
    <row r="277" spans="1:8" s="129" customFormat="1" ht="15.75" customHeight="1">
      <c r="A277" s="127"/>
      <c r="B277" s="26"/>
      <c r="C277" s="26"/>
      <c r="D277" s="26"/>
      <c r="E277" s="26" t="s">
        <v>46</v>
      </c>
      <c r="F277" s="26"/>
      <c r="G277" s="128">
        <v>100</v>
      </c>
      <c r="H277" s="128">
        <v>100</v>
      </c>
    </row>
    <row r="278" spans="1:8" s="129" customFormat="1" ht="15.75" customHeight="1">
      <c r="A278" s="127"/>
      <c r="B278" s="26"/>
      <c r="C278" s="26"/>
      <c r="D278" s="26" t="s">
        <v>48</v>
      </c>
      <c r="E278" s="26"/>
      <c r="F278" s="26"/>
      <c r="G278" s="142">
        <f>SUM(G279:G284)</f>
        <v>670</v>
      </c>
      <c r="H278" s="142">
        <f>SUM(H279:H285)</f>
        <v>670</v>
      </c>
    </row>
    <row r="279" spans="1:8" s="129" customFormat="1" ht="15.75" customHeight="1">
      <c r="A279" s="127"/>
      <c r="B279" s="26"/>
      <c r="C279" s="26"/>
      <c r="D279" s="26"/>
      <c r="E279" s="26" t="s">
        <v>49</v>
      </c>
      <c r="F279" s="26"/>
      <c r="G279" s="142">
        <v>50</v>
      </c>
      <c r="H279" s="142">
        <v>60</v>
      </c>
    </row>
    <row r="280" spans="1:8" s="129" customFormat="1" ht="15.75" customHeight="1">
      <c r="A280" s="127"/>
      <c r="B280" s="26"/>
      <c r="C280" s="26"/>
      <c r="D280" s="26"/>
      <c r="E280" s="26" t="s">
        <v>459</v>
      </c>
      <c r="F280" s="26"/>
      <c r="G280" s="142">
        <v>0</v>
      </c>
      <c r="H280" s="142">
        <v>35</v>
      </c>
    </row>
    <row r="281" spans="1:8" s="129" customFormat="1" ht="15.75" customHeight="1">
      <c r="A281" s="127"/>
      <c r="B281" s="26"/>
      <c r="C281" s="26"/>
      <c r="D281" s="26"/>
      <c r="E281" s="26" t="s">
        <v>51</v>
      </c>
      <c r="F281" s="26"/>
      <c r="G281" s="142">
        <v>450</v>
      </c>
      <c r="H281" s="142">
        <v>450</v>
      </c>
    </row>
    <row r="282" spans="1:8" s="129" customFormat="1" ht="12.75">
      <c r="A282" s="127"/>
      <c r="B282" s="26"/>
      <c r="C282" s="26"/>
      <c r="D282" s="26"/>
      <c r="E282" s="26" t="s">
        <v>52</v>
      </c>
      <c r="F282" s="26"/>
      <c r="G282" s="128">
        <v>70</v>
      </c>
      <c r="H282" s="128">
        <v>70</v>
      </c>
    </row>
    <row r="283" spans="1:8" s="129" customFormat="1" ht="12.75">
      <c r="A283" s="127"/>
      <c r="B283" s="26"/>
      <c r="C283" s="26"/>
      <c r="D283" s="26"/>
      <c r="E283" s="26" t="s">
        <v>355</v>
      </c>
      <c r="F283" s="26"/>
      <c r="G283" s="128">
        <v>50</v>
      </c>
      <c r="H283" s="128">
        <v>50</v>
      </c>
    </row>
    <row r="284" spans="1:8" s="129" customFormat="1" ht="15.75" customHeight="1">
      <c r="A284" s="127"/>
      <c r="B284" s="26"/>
      <c r="C284" s="26"/>
      <c r="D284" s="26"/>
      <c r="E284" s="26" t="s">
        <v>54</v>
      </c>
      <c r="F284" s="26"/>
      <c r="G284" s="128">
        <v>50</v>
      </c>
      <c r="H284" s="128">
        <v>0</v>
      </c>
    </row>
    <row r="285" spans="1:8" s="129" customFormat="1" ht="15.75" customHeight="1">
      <c r="A285" s="127"/>
      <c r="B285" s="26"/>
      <c r="C285" s="26"/>
      <c r="D285" s="26"/>
      <c r="E285" s="26" t="s">
        <v>55</v>
      </c>
      <c r="F285" s="26"/>
      <c r="G285" s="128">
        <v>0</v>
      </c>
      <c r="H285" s="128">
        <v>5</v>
      </c>
    </row>
    <row r="286" spans="1:8" s="129" customFormat="1" ht="18.75" customHeight="1">
      <c r="A286" s="127"/>
      <c r="B286" s="26"/>
      <c r="C286" s="26"/>
      <c r="D286" s="44" t="s">
        <v>60</v>
      </c>
      <c r="E286" s="27"/>
      <c r="F286" s="27"/>
      <c r="G286" s="142">
        <f>SUM(G287)</f>
        <v>0</v>
      </c>
      <c r="H286" s="142">
        <f>SUM(H287)</f>
        <v>10</v>
      </c>
    </row>
    <row r="287" spans="1:8" s="129" customFormat="1" ht="12.75">
      <c r="A287" s="127"/>
      <c r="B287" s="26"/>
      <c r="C287" s="26"/>
      <c r="D287" s="44"/>
      <c r="E287" s="27" t="s">
        <v>452</v>
      </c>
      <c r="F287" s="27"/>
      <c r="G287" s="128">
        <v>0</v>
      </c>
      <c r="H287" s="128">
        <v>10</v>
      </c>
    </row>
    <row r="288" spans="1:8" s="129" customFormat="1" ht="12.75">
      <c r="A288" s="127"/>
      <c r="B288" s="26"/>
      <c r="C288" s="26"/>
      <c r="D288" s="26" t="s">
        <v>59</v>
      </c>
      <c r="E288" s="26"/>
      <c r="F288" s="26"/>
      <c r="G288" s="128">
        <v>330</v>
      </c>
      <c r="H288" s="128">
        <v>330</v>
      </c>
    </row>
    <row r="289" spans="1:8" s="129" customFormat="1" ht="12.75">
      <c r="A289" s="127"/>
      <c r="B289" s="26"/>
      <c r="C289" s="26"/>
      <c r="D289" s="26"/>
      <c r="E289" s="26"/>
      <c r="F289" s="26"/>
      <c r="G289" s="128"/>
      <c r="H289" s="128"/>
    </row>
    <row r="290" spans="1:8" s="129" customFormat="1" ht="12.75">
      <c r="A290" s="127"/>
      <c r="B290" s="140" t="s">
        <v>343</v>
      </c>
      <c r="C290" s="33"/>
      <c r="D290" s="33"/>
      <c r="E290" s="33"/>
      <c r="F290" s="33"/>
      <c r="G290" s="141">
        <f>G299</f>
        <v>10160</v>
      </c>
      <c r="H290" s="141">
        <f>H299</f>
        <v>10160</v>
      </c>
    </row>
    <row r="291" spans="1:8" s="129" customFormat="1" ht="24" customHeight="1">
      <c r="A291" s="127"/>
      <c r="B291" s="26"/>
      <c r="C291" s="26" t="s">
        <v>11</v>
      </c>
      <c r="D291" s="26"/>
      <c r="E291" s="26"/>
      <c r="F291" s="26"/>
      <c r="G291" s="142">
        <f>SUM(G292+G294+G298)</f>
        <v>0</v>
      </c>
      <c r="H291" s="142">
        <f>SUM(H292+H294+H298)</f>
        <v>0</v>
      </c>
    </row>
    <row r="292" spans="1:8" s="129" customFormat="1" ht="12.75">
      <c r="A292" s="127"/>
      <c r="B292" s="26"/>
      <c r="C292" s="26"/>
      <c r="D292" s="26" t="s">
        <v>44</v>
      </c>
      <c r="E292" s="26"/>
      <c r="F292" s="26"/>
      <c r="G292" s="142">
        <f>SUM(G293)</f>
        <v>0</v>
      </c>
      <c r="H292" s="142">
        <f>SUM(H293)</f>
        <v>0</v>
      </c>
    </row>
    <row r="293" spans="1:8" s="129" customFormat="1" ht="12.75">
      <c r="A293" s="127"/>
      <c r="B293" s="26"/>
      <c r="C293" s="26"/>
      <c r="D293" s="26"/>
      <c r="E293" s="26" t="s">
        <v>71</v>
      </c>
      <c r="F293" s="26"/>
      <c r="G293" s="128">
        <v>0</v>
      </c>
      <c r="H293" s="128">
        <v>0</v>
      </c>
    </row>
    <row r="294" spans="1:8" s="129" customFormat="1" ht="12.75">
      <c r="A294" s="127"/>
      <c r="B294" s="26"/>
      <c r="C294" s="26"/>
      <c r="D294" s="26" t="s">
        <v>356</v>
      </c>
      <c r="E294" s="26"/>
      <c r="F294" s="26"/>
      <c r="G294" s="128">
        <f>SUM(G295)</f>
        <v>0</v>
      </c>
      <c r="H294" s="128">
        <f>SUM(H295)</f>
        <v>0</v>
      </c>
    </row>
    <row r="295" spans="1:8" s="129" customFormat="1" ht="12.75">
      <c r="A295" s="127"/>
      <c r="B295" s="26"/>
      <c r="C295" s="26"/>
      <c r="D295" s="26"/>
      <c r="E295" s="26" t="s">
        <v>434</v>
      </c>
      <c r="F295" s="26"/>
      <c r="G295" s="128">
        <v>0</v>
      </c>
      <c r="H295" s="128">
        <v>0</v>
      </c>
    </row>
    <row r="296" spans="1:8" s="129" customFormat="1" ht="24" customHeight="1">
      <c r="A296" s="127"/>
      <c r="B296" s="26"/>
      <c r="C296" s="26"/>
      <c r="D296" s="26"/>
      <c r="E296" s="26" t="s">
        <v>515</v>
      </c>
      <c r="F296" s="26"/>
      <c r="G296" s="128">
        <v>0</v>
      </c>
      <c r="H296" s="128">
        <v>0</v>
      </c>
    </row>
    <row r="297" spans="1:8" s="129" customFormat="1" ht="12.75">
      <c r="A297" s="127"/>
      <c r="B297" s="26"/>
      <c r="C297" s="26"/>
      <c r="D297" s="26"/>
      <c r="E297" s="26" t="s">
        <v>237</v>
      </c>
      <c r="F297" s="26"/>
      <c r="G297" s="128">
        <v>0</v>
      </c>
      <c r="H297" s="128">
        <v>0</v>
      </c>
    </row>
    <row r="298" spans="1:8" s="129" customFormat="1" ht="12.75">
      <c r="A298" s="127"/>
      <c r="B298" s="26"/>
      <c r="C298" s="26"/>
      <c r="D298" s="26" t="s">
        <v>59</v>
      </c>
      <c r="E298" s="26"/>
      <c r="F298" s="26"/>
      <c r="G298" s="128">
        <v>0</v>
      </c>
      <c r="H298" s="128">
        <v>0</v>
      </c>
    </row>
    <row r="299" spans="1:8" s="129" customFormat="1" ht="12.75">
      <c r="A299" s="127"/>
      <c r="B299" s="26"/>
      <c r="C299" s="26" t="s">
        <v>344</v>
      </c>
      <c r="D299" s="26"/>
      <c r="E299" s="26"/>
      <c r="F299" s="26"/>
      <c r="G299" s="142">
        <f>SUM(G300:G301)</f>
        <v>10160</v>
      </c>
      <c r="H299" s="142">
        <f>SUM(H300:H301)</f>
        <v>10160</v>
      </c>
    </row>
    <row r="300" spans="1:8" s="129" customFormat="1" ht="12.75">
      <c r="A300" s="127"/>
      <c r="B300" s="26"/>
      <c r="C300" s="26"/>
      <c r="D300" s="26" t="s">
        <v>128</v>
      </c>
      <c r="E300" s="26"/>
      <c r="F300" s="26"/>
      <c r="G300" s="142">
        <v>8000</v>
      </c>
      <c r="H300" s="142">
        <v>8000</v>
      </c>
    </row>
    <row r="301" spans="1:8" s="129" customFormat="1" ht="12.75">
      <c r="A301" s="127"/>
      <c r="B301" s="26"/>
      <c r="C301" s="26"/>
      <c r="D301" s="26" t="s">
        <v>345</v>
      </c>
      <c r="E301" s="26"/>
      <c r="F301" s="26"/>
      <c r="G301" s="128">
        <v>2160</v>
      </c>
      <c r="H301" s="128">
        <v>2160</v>
      </c>
    </row>
    <row r="302" spans="1:8" s="129" customFormat="1" ht="12.75">
      <c r="A302" s="127"/>
      <c r="B302" s="26"/>
      <c r="C302" s="26"/>
      <c r="D302" s="26"/>
      <c r="E302" s="26"/>
      <c r="F302" s="26"/>
      <c r="G302" s="128"/>
      <c r="H302" s="128"/>
    </row>
    <row r="303" spans="1:8" s="129" customFormat="1" ht="30" customHeight="1">
      <c r="A303" s="127"/>
      <c r="B303" s="140" t="s">
        <v>358</v>
      </c>
      <c r="C303" s="33"/>
      <c r="D303" s="33"/>
      <c r="E303" s="33"/>
      <c r="F303" s="33"/>
      <c r="G303" s="141">
        <f>G304</f>
        <v>6350</v>
      </c>
      <c r="H303" s="141">
        <f>H304</f>
        <v>6350</v>
      </c>
    </row>
    <row r="304" spans="1:8" s="129" customFormat="1" ht="12.75">
      <c r="A304" s="127"/>
      <c r="B304" s="26"/>
      <c r="C304" s="26" t="s">
        <v>11</v>
      </c>
      <c r="D304" s="26"/>
      <c r="E304" s="26"/>
      <c r="F304" s="26"/>
      <c r="G304" s="142">
        <f>SUM(G305:G306)</f>
        <v>6350</v>
      </c>
      <c r="H304" s="142">
        <f>SUM(H305:H306)</f>
        <v>6350</v>
      </c>
    </row>
    <row r="305" spans="1:8" s="129" customFormat="1" ht="12.75">
      <c r="A305" s="127"/>
      <c r="B305" s="26"/>
      <c r="C305" s="26"/>
      <c r="D305" s="26" t="s">
        <v>356</v>
      </c>
      <c r="E305" s="26"/>
      <c r="F305" s="26"/>
      <c r="G305" s="142">
        <v>5000</v>
      </c>
      <c r="H305" s="142">
        <v>5000</v>
      </c>
    </row>
    <row r="306" spans="1:8" s="129" customFormat="1" ht="12.75">
      <c r="A306" s="127"/>
      <c r="B306" s="26"/>
      <c r="C306" s="26"/>
      <c r="D306" s="26" t="s">
        <v>357</v>
      </c>
      <c r="E306" s="26"/>
      <c r="F306" s="26"/>
      <c r="G306" s="128">
        <v>1350</v>
      </c>
      <c r="H306" s="128">
        <v>1350</v>
      </c>
    </row>
    <row r="307" spans="1:8" s="129" customFormat="1" ht="12.75">
      <c r="A307" s="127"/>
      <c r="B307" s="26"/>
      <c r="C307" s="26"/>
      <c r="D307" s="26"/>
      <c r="E307" s="26"/>
      <c r="F307" s="26"/>
      <c r="G307" s="128"/>
      <c r="H307" s="128"/>
    </row>
    <row r="308" spans="1:8" s="129" customFormat="1" ht="12.75">
      <c r="A308" s="127"/>
      <c r="B308" s="140" t="s">
        <v>433</v>
      </c>
      <c r="C308" s="33"/>
      <c r="D308" s="33"/>
      <c r="E308" s="33"/>
      <c r="F308" s="33"/>
      <c r="G308" s="141">
        <f>SUM(G309)</f>
        <v>0</v>
      </c>
      <c r="H308" s="141">
        <f>SUM(H309)</f>
        <v>46</v>
      </c>
    </row>
    <row r="309" spans="1:8" s="129" customFormat="1" ht="12.75">
      <c r="A309" s="127"/>
      <c r="B309" s="26"/>
      <c r="C309" s="26" t="s">
        <v>11</v>
      </c>
      <c r="D309" s="26"/>
      <c r="E309" s="26"/>
      <c r="F309" s="26"/>
      <c r="G309" s="142">
        <f>SUM(G310+G312+G314)</f>
        <v>0</v>
      </c>
      <c r="H309" s="142">
        <f>SUM(H310+H312+H314)</f>
        <v>46</v>
      </c>
    </row>
    <row r="310" spans="1:8" s="129" customFormat="1" ht="12.75">
      <c r="A310" s="127"/>
      <c r="B310" s="26"/>
      <c r="C310" s="26"/>
      <c r="D310" s="26" t="s">
        <v>44</v>
      </c>
      <c r="E310" s="26"/>
      <c r="F310" s="26"/>
      <c r="G310" s="142">
        <f>SUM(G311)</f>
        <v>0</v>
      </c>
      <c r="H310" s="142">
        <f>SUM(H311)</f>
        <v>8</v>
      </c>
    </row>
    <row r="311" spans="1:8" s="129" customFormat="1" ht="12.75">
      <c r="A311" s="127"/>
      <c r="B311" s="26"/>
      <c r="C311" s="26"/>
      <c r="D311" s="26"/>
      <c r="E311" s="26" t="s">
        <v>71</v>
      </c>
      <c r="F311" s="26"/>
      <c r="G311" s="128">
        <v>0</v>
      </c>
      <c r="H311" s="128">
        <v>8</v>
      </c>
    </row>
    <row r="312" spans="1:8" s="129" customFormat="1" ht="12.75">
      <c r="A312" s="127"/>
      <c r="B312" s="26"/>
      <c r="C312" s="26"/>
      <c r="D312" s="26" t="s">
        <v>356</v>
      </c>
      <c r="E312" s="26"/>
      <c r="F312" s="26"/>
      <c r="G312" s="128">
        <f>SUM(G313)</f>
        <v>0</v>
      </c>
      <c r="H312" s="128">
        <f>SUM(H313)</f>
        <v>36</v>
      </c>
    </row>
    <row r="313" spans="1:8" s="129" customFormat="1" ht="12.75">
      <c r="A313" s="127"/>
      <c r="B313" s="26"/>
      <c r="C313" s="26"/>
      <c r="D313" s="26"/>
      <c r="E313" s="26" t="s">
        <v>434</v>
      </c>
      <c r="F313" s="26"/>
      <c r="G313" s="128">
        <v>0</v>
      </c>
      <c r="H313" s="128">
        <v>36</v>
      </c>
    </row>
    <row r="314" spans="1:8" s="129" customFormat="1" ht="12.75">
      <c r="A314" s="127"/>
      <c r="B314" s="26"/>
      <c r="C314" s="26"/>
      <c r="D314" s="26" t="s">
        <v>59</v>
      </c>
      <c r="E314" s="26"/>
      <c r="F314" s="26"/>
      <c r="G314" s="128">
        <v>0</v>
      </c>
      <c r="H314" s="128">
        <v>2</v>
      </c>
    </row>
    <row r="315" spans="1:8" s="129" customFormat="1" ht="12.75">
      <c r="A315" s="127"/>
      <c r="B315" s="140" t="s">
        <v>331</v>
      </c>
      <c r="C315" s="33"/>
      <c r="D315" s="33"/>
      <c r="E315" s="33"/>
      <c r="F315" s="33">
        <v>2</v>
      </c>
      <c r="G315" s="141">
        <f>SUM(G316+G322+G325+G329)</f>
        <v>37176</v>
      </c>
      <c r="H315" s="141">
        <f>SUM(H316+H322+H325+H329)</f>
        <v>37176</v>
      </c>
    </row>
    <row r="316" spans="1:8" s="129" customFormat="1" ht="12.75">
      <c r="A316" s="127"/>
      <c r="B316" s="26"/>
      <c r="C316" s="26" t="s">
        <v>9</v>
      </c>
      <c r="D316" s="26"/>
      <c r="E316" s="26"/>
      <c r="F316" s="26"/>
      <c r="G316" s="142">
        <f>SUM(G317:G321)</f>
        <v>2626</v>
      </c>
      <c r="H316" s="142">
        <f>SUM(H317:H321)</f>
        <v>2626</v>
      </c>
    </row>
    <row r="317" spans="1:8" s="129" customFormat="1" ht="12.75">
      <c r="A317" s="127"/>
      <c r="B317" s="26"/>
      <c r="C317" s="26"/>
      <c r="D317" s="26" t="s">
        <v>77</v>
      </c>
      <c r="E317" s="26"/>
      <c r="F317" s="26"/>
      <c r="G317" s="128">
        <v>1650</v>
      </c>
      <c r="H317" s="128">
        <v>1650</v>
      </c>
    </row>
    <row r="318" spans="1:8" s="129" customFormat="1" ht="12.75">
      <c r="A318" s="127"/>
      <c r="B318" s="26"/>
      <c r="C318" s="26"/>
      <c r="D318" s="240" t="s">
        <v>78</v>
      </c>
      <c r="E318" s="240"/>
      <c r="F318" s="26"/>
      <c r="G318" s="128">
        <v>90</v>
      </c>
      <c r="H318" s="128">
        <v>90</v>
      </c>
    </row>
    <row r="319" spans="1:8" s="129" customFormat="1" ht="12.75">
      <c r="A319" s="127"/>
      <c r="B319" s="26"/>
      <c r="C319" s="26"/>
      <c r="D319" s="26" t="s">
        <v>332</v>
      </c>
      <c r="E319" s="26"/>
      <c r="F319" s="26"/>
      <c r="G319" s="128">
        <v>756</v>
      </c>
      <c r="H319" s="128">
        <v>756</v>
      </c>
    </row>
    <row r="320" spans="1:8" s="129" customFormat="1" ht="12.75">
      <c r="A320" s="127"/>
      <c r="B320" s="26"/>
      <c r="C320" s="26"/>
      <c r="D320" s="26" t="s">
        <v>333</v>
      </c>
      <c r="E320" s="26"/>
      <c r="F320" s="26"/>
      <c r="G320" s="128">
        <v>30</v>
      </c>
      <c r="H320" s="128">
        <v>30</v>
      </c>
    </row>
    <row r="321" spans="1:8" s="129" customFormat="1" ht="12.75">
      <c r="A321" s="127"/>
      <c r="B321" s="26"/>
      <c r="C321" s="26"/>
      <c r="D321" s="26" t="s">
        <v>337</v>
      </c>
      <c r="E321" s="26"/>
      <c r="F321" s="26"/>
      <c r="G321" s="128">
        <v>100</v>
      </c>
      <c r="H321" s="128">
        <v>100</v>
      </c>
    </row>
    <row r="322" spans="1:8" s="129" customFormat="1" ht="12.75">
      <c r="A322" s="127"/>
      <c r="B322" s="26"/>
      <c r="C322" s="127" t="s">
        <v>10</v>
      </c>
      <c r="D322" s="127"/>
      <c r="E322" s="26"/>
      <c r="F322" s="26"/>
      <c r="G322" s="142">
        <f>SUM(G323:G324)</f>
        <v>470</v>
      </c>
      <c r="H322" s="142">
        <f>SUM(H323:H324)</f>
        <v>470</v>
      </c>
    </row>
    <row r="323" spans="1:8" s="129" customFormat="1" ht="12.75">
      <c r="A323" s="127"/>
      <c r="B323" s="26"/>
      <c r="C323" s="127"/>
      <c r="D323" s="240" t="s">
        <v>121</v>
      </c>
      <c r="E323" s="240"/>
      <c r="F323" s="26"/>
      <c r="G323" s="142">
        <v>470</v>
      </c>
      <c r="H323" s="142">
        <v>470</v>
      </c>
    </row>
    <row r="324" spans="1:8" s="129" customFormat="1" ht="12.75">
      <c r="A324" s="127"/>
      <c r="B324" s="26"/>
      <c r="C324" s="127"/>
      <c r="D324" s="26" t="s">
        <v>451</v>
      </c>
      <c r="E324" s="26"/>
      <c r="F324" s="26"/>
      <c r="G324" s="142">
        <v>0</v>
      </c>
      <c r="H324" s="142">
        <v>0</v>
      </c>
    </row>
    <row r="325" spans="1:8" s="129" customFormat="1" ht="12.75">
      <c r="A325" s="127"/>
      <c r="B325" s="26"/>
      <c r="C325" s="26" t="s">
        <v>40</v>
      </c>
      <c r="D325" s="26"/>
      <c r="E325" s="26"/>
      <c r="F325" s="26"/>
      <c r="G325" s="151">
        <f>SUM(G326:G328)</f>
        <v>12700</v>
      </c>
      <c r="H325" s="151">
        <f>SUM(H326:H328)</f>
        <v>12700</v>
      </c>
    </row>
    <row r="326" spans="1:8" s="129" customFormat="1" ht="12.75">
      <c r="A326" s="127"/>
      <c r="B326" s="26"/>
      <c r="C326" s="26"/>
      <c r="D326" s="26"/>
      <c r="E326" s="144" t="s">
        <v>347</v>
      </c>
      <c r="F326" s="144"/>
      <c r="G326" s="128">
        <v>9700</v>
      </c>
      <c r="H326" s="128">
        <v>9700</v>
      </c>
    </row>
    <row r="327" spans="1:8" s="129" customFormat="1" ht="12.75">
      <c r="A327" s="127"/>
      <c r="B327" s="26"/>
      <c r="C327" s="26"/>
      <c r="D327" s="26"/>
      <c r="E327" s="144" t="s">
        <v>41</v>
      </c>
      <c r="F327" s="144"/>
      <c r="G327" s="128">
        <v>300</v>
      </c>
      <c r="H327" s="128">
        <v>300</v>
      </c>
    </row>
    <row r="328" spans="1:8" s="129" customFormat="1" ht="12.75">
      <c r="A328" s="127"/>
      <c r="B328" s="26"/>
      <c r="C328" s="26"/>
      <c r="D328" s="26"/>
      <c r="E328" s="144" t="s">
        <v>42</v>
      </c>
      <c r="F328" s="144"/>
      <c r="G328" s="128">
        <v>2700</v>
      </c>
      <c r="H328" s="128">
        <v>2700</v>
      </c>
    </row>
    <row r="329" spans="1:8" s="129" customFormat="1" ht="12.75">
      <c r="A329" s="127"/>
      <c r="B329" s="26"/>
      <c r="C329" s="26" t="s">
        <v>11</v>
      </c>
      <c r="D329" s="26"/>
      <c r="E329" s="26"/>
      <c r="F329" s="26"/>
      <c r="G329" s="142">
        <f>SUM(G330+G337+G343+G344)</f>
        <v>21380</v>
      </c>
      <c r="H329" s="142">
        <f>SUM(H330+H337+H343+H344)</f>
        <v>21380</v>
      </c>
    </row>
    <row r="330" spans="1:8" s="129" customFormat="1" ht="12.75">
      <c r="A330" s="127"/>
      <c r="B330" s="26"/>
      <c r="C330" s="26"/>
      <c r="D330" s="26" t="s">
        <v>44</v>
      </c>
      <c r="E330" s="26"/>
      <c r="F330" s="26"/>
      <c r="G330" s="142">
        <f>SUM(G331:G336)</f>
        <v>2300</v>
      </c>
      <c r="H330" s="142">
        <f>SUM(H331:H336)</f>
        <v>2300</v>
      </c>
    </row>
    <row r="331" spans="1:8" s="129" customFormat="1" ht="12.75">
      <c r="A331" s="127"/>
      <c r="B331" s="26"/>
      <c r="C331" s="26"/>
      <c r="D331" s="26"/>
      <c r="E331" s="26" t="s">
        <v>45</v>
      </c>
      <c r="F331" s="26"/>
      <c r="G331" s="142">
        <v>50</v>
      </c>
      <c r="H331" s="142">
        <v>50</v>
      </c>
    </row>
    <row r="332" spans="1:8" s="129" customFormat="1" ht="12.75">
      <c r="A332" s="127"/>
      <c r="B332" s="26"/>
      <c r="C332" s="26"/>
      <c r="D332" s="26"/>
      <c r="E332" s="26" t="s">
        <v>351</v>
      </c>
      <c r="F332" s="26"/>
      <c r="G332" s="142">
        <v>40</v>
      </c>
      <c r="H332" s="142">
        <v>40</v>
      </c>
    </row>
    <row r="333" spans="1:8" s="129" customFormat="1" ht="12.75">
      <c r="A333" s="127"/>
      <c r="B333" s="26"/>
      <c r="C333" s="26"/>
      <c r="D333" s="26"/>
      <c r="E333" s="27" t="s">
        <v>69</v>
      </c>
      <c r="F333" s="27"/>
      <c r="G333" s="128">
        <v>800</v>
      </c>
      <c r="H333" s="128">
        <v>800</v>
      </c>
    </row>
    <row r="334" spans="1:8" s="129" customFormat="1" ht="12.75">
      <c r="A334" s="127"/>
      <c r="B334" s="26"/>
      <c r="C334" s="26"/>
      <c r="D334" s="26"/>
      <c r="E334" s="27" t="s">
        <v>239</v>
      </c>
      <c r="F334" s="27"/>
      <c r="G334" s="128">
        <v>110</v>
      </c>
      <c r="H334" s="128">
        <v>110</v>
      </c>
    </row>
    <row r="335" spans="1:8" s="129" customFormat="1" ht="12.75">
      <c r="A335" s="127"/>
      <c r="B335" s="26"/>
      <c r="C335" s="26"/>
      <c r="D335" s="26"/>
      <c r="E335" s="27" t="s">
        <v>229</v>
      </c>
      <c r="F335" s="27"/>
      <c r="G335" s="128">
        <v>1200</v>
      </c>
      <c r="H335" s="128">
        <v>1200</v>
      </c>
    </row>
    <row r="336" spans="1:8" s="129" customFormat="1" ht="12.75">
      <c r="A336" s="127"/>
      <c r="B336" s="26"/>
      <c r="C336" s="26"/>
      <c r="D336" s="26"/>
      <c r="E336" s="27" t="s">
        <v>46</v>
      </c>
      <c r="F336" s="27"/>
      <c r="G336" s="128">
        <v>100</v>
      </c>
      <c r="H336" s="128">
        <v>100</v>
      </c>
    </row>
    <row r="337" spans="1:8" s="156" customFormat="1" ht="30.75" customHeight="1">
      <c r="A337" s="127"/>
      <c r="B337" s="26"/>
      <c r="C337" s="26"/>
      <c r="D337" s="26" t="s">
        <v>48</v>
      </c>
      <c r="E337" s="26"/>
      <c r="F337" s="26"/>
      <c r="G337" s="142">
        <f>SUM(G338:G342)</f>
        <v>6950</v>
      </c>
      <c r="H337" s="142">
        <f>SUM(H338:H342)</f>
        <v>6950</v>
      </c>
    </row>
    <row r="338" spans="1:8" s="129" customFormat="1" ht="12.75">
      <c r="A338" s="127"/>
      <c r="B338" s="26"/>
      <c r="C338" s="26"/>
      <c r="D338" s="26"/>
      <c r="E338" s="26" t="s">
        <v>354</v>
      </c>
      <c r="F338" s="26"/>
      <c r="G338" s="142">
        <v>250</v>
      </c>
      <c r="H338" s="142">
        <v>250</v>
      </c>
    </row>
    <row r="339" spans="1:8" s="129" customFormat="1" ht="12.75">
      <c r="A339" s="127"/>
      <c r="B339" s="26"/>
      <c r="C339" s="26"/>
      <c r="D339" s="26"/>
      <c r="E339" s="26" t="s">
        <v>355</v>
      </c>
      <c r="F339" s="26"/>
      <c r="G339" s="142">
        <v>800</v>
      </c>
      <c r="H339" s="142">
        <v>800</v>
      </c>
    </row>
    <row r="340" spans="1:8" s="129" customFormat="1" ht="12.75">
      <c r="A340" s="127"/>
      <c r="B340" s="26"/>
      <c r="C340" s="26"/>
      <c r="D340" s="26"/>
      <c r="E340" s="27" t="s">
        <v>75</v>
      </c>
      <c r="F340" s="27"/>
      <c r="G340" s="128">
        <v>900</v>
      </c>
      <c r="H340" s="128">
        <v>900</v>
      </c>
    </row>
    <row r="341" spans="1:8" s="129" customFormat="1" ht="12.75">
      <c r="A341" s="127"/>
      <c r="B341" s="26"/>
      <c r="C341" s="26"/>
      <c r="D341" s="26"/>
      <c r="E341" s="27" t="s">
        <v>237</v>
      </c>
      <c r="F341" s="27"/>
      <c r="G341" s="128">
        <v>0</v>
      </c>
      <c r="H341" s="128">
        <v>0</v>
      </c>
    </row>
    <row r="342" spans="1:8" s="129" customFormat="1" ht="12.75">
      <c r="A342" s="127"/>
      <c r="B342" s="26"/>
      <c r="C342" s="26"/>
      <c r="D342" s="26"/>
      <c r="E342" s="27" t="s">
        <v>79</v>
      </c>
      <c r="F342" s="27"/>
      <c r="G342" s="128">
        <v>5000</v>
      </c>
      <c r="H342" s="128">
        <v>5000</v>
      </c>
    </row>
    <row r="343" spans="1:8" s="129" customFormat="1" ht="12.75">
      <c r="A343" s="127"/>
      <c r="B343" s="26"/>
      <c r="C343" s="26"/>
      <c r="D343" s="27" t="s">
        <v>59</v>
      </c>
      <c r="E343" s="44"/>
      <c r="F343" s="44"/>
      <c r="G343" s="128">
        <v>2280</v>
      </c>
      <c r="H343" s="128">
        <v>2280</v>
      </c>
    </row>
    <row r="344" spans="1:8" s="129" customFormat="1" ht="12.75">
      <c r="A344" s="127"/>
      <c r="B344" s="26"/>
      <c r="C344" s="26"/>
      <c r="D344" s="44" t="s">
        <v>60</v>
      </c>
      <c r="E344" s="27"/>
      <c r="F344" s="27"/>
      <c r="G344" s="142">
        <f>SUM(G345:G348)</f>
        <v>9850</v>
      </c>
      <c r="H344" s="142">
        <f>SUM(H345:H348)</f>
        <v>9850</v>
      </c>
    </row>
    <row r="345" spans="1:8" s="129" customFormat="1" ht="12.75" customHeight="1">
      <c r="A345" s="127"/>
      <c r="B345" s="26"/>
      <c r="C345" s="26"/>
      <c r="D345" s="44"/>
      <c r="E345" s="27" t="s">
        <v>61</v>
      </c>
      <c r="F345" s="27"/>
      <c r="G345" s="128">
        <v>0</v>
      </c>
      <c r="H345" s="128">
        <v>0</v>
      </c>
    </row>
    <row r="346" spans="1:8" s="129" customFormat="1" ht="18" customHeight="1">
      <c r="A346" s="127"/>
      <c r="B346" s="26"/>
      <c r="C346" s="26"/>
      <c r="D346" s="44"/>
      <c r="E346" s="27" t="s">
        <v>359</v>
      </c>
      <c r="F346" s="27"/>
      <c r="G346" s="128">
        <v>4000</v>
      </c>
      <c r="H346" s="128">
        <v>4000</v>
      </c>
    </row>
    <row r="347" spans="1:8" s="129" customFormat="1" ht="18" customHeight="1">
      <c r="A347" s="127"/>
      <c r="B347" s="26"/>
      <c r="C347" s="26"/>
      <c r="D347" s="44"/>
      <c r="E347" s="27" t="s">
        <v>360</v>
      </c>
      <c r="F347" s="27"/>
      <c r="G347" s="128">
        <v>2200</v>
      </c>
      <c r="H347" s="128">
        <v>2200</v>
      </c>
    </row>
    <row r="348" spans="1:8" s="129" customFormat="1" ht="18" customHeight="1">
      <c r="A348" s="127"/>
      <c r="B348" s="26"/>
      <c r="C348" s="26"/>
      <c r="D348" s="44"/>
      <c r="E348" s="27" t="s">
        <v>62</v>
      </c>
      <c r="F348" s="27"/>
      <c r="G348" s="128">
        <v>3650</v>
      </c>
      <c r="H348" s="128">
        <v>3650</v>
      </c>
    </row>
    <row r="349" spans="1:8" s="129" customFormat="1" ht="15.75" customHeight="1">
      <c r="A349" s="154"/>
      <c r="B349" s="33" t="s">
        <v>330</v>
      </c>
      <c r="C349" s="33"/>
      <c r="D349" s="33"/>
      <c r="E349" s="33"/>
      <c r="F349" s="33">
        <v>1</v>
      </c>
      <c r="G349" s="141">
        <f>SUM(G350,G354,G358,G361)</f>
        <v>2650</v>
      </c>
      <c r="H349" s="141">
        <f>SUM(H350,H354,H358,H361)</f>
        <v>2650</v>
      </c>
    </row>
    <row r="350" spans="1:8" s="129" customFormat="1" ht="15.75" customHeight="1">
      <c r="A350" s="127"/>
      <c r="B350" s="26"/>
      <c r="C350" s="26" t="s">
        <v>9</v>
      </c>
      <c r="D350" s="26"/>
      <c r="E350" s="26"/>
      <c r="F350" s="26"/>
      <c r="G350" s="142">
        <f>SUM(G351:G355)</f>
        <v>1440</v>
      </c>
      <c r="H350" s="142">
        <f>SUM(H351:H355)</f>
        <v>1440</v>
      </c>
    </row>
    <row r="351" spans="1:8" s="129" customFormat="1" ht="15.75" customHeight="1">
      <c r="A351" s="127"/>
      <c r="B351" s="26"/>
      <c r="C351" s="26"/>
      <c r="D351" s="26" t="s">
        <v>77</v>
      </c>
      <c r="E351" s="26"/>
      <c r="F351" s="26"/>
      <c r="G351" s="128">
        <v>1368</v>
      </c>
      <c r="H351" s="128">
        <v>1318</v>
      </c>
    </row>
    <row r="352" spans="1:8" s="129" customFormat="1" ht="15.75" customHeight="1">
      <c r="A352" s="127"/>
      <c r="B352" s="26"/>
      <c r="C352" s="26"/>
      <c r="D352" s="26" t="s">
        <v>116</v>
      </c>
      <c r="E352" s="26"/>
      <c r="F352" s="26"/>
      <c r="G352" s="128">
        <v>0</v>
      </c>
      <c r="H352" s="128">
        <v>50</v>
      </c>
    </row>
    <row r="353" spans="1:8" s="129" customFormat="1" ht="15.75" customHeight="1">
      <c r="A353" s="127"/>
      <c r="B353" s="26"/>
      <c r="C353" s="26"/>
      <c r="D353" s="240" t="s">
        <v>78</v>
      </c>
      <c r="E353" s="240"/>
      <c r="F353" s="26"/>
      <c r="G353" s="128">
        <v>72</v>
      </c>
      <c r="H353" s="128">
        <v>72</v>
      </c>
    </row>
    <row r="354" spans="1:8" s="129" customFormat="1" ht="15.75" customHeight="1">
      <c r="A354" s="127"/>
      <c r="B354" s="26"/>
      <c r="C354" s="26" t="s">
        <v>40</v>
      </c>
      <c r="D354" s="26"/>
      <c r="E354" s="144"/>
      <c r="F354" s="26"/>
      <c r="G354" s="128">
        <v>0</v>
      </c>
      <c r="H354" s="128">
        <v>0</v>
      </c>
    </row>
    <row r="355" spans="1:8" s="129" customFormat="1" ht="15.75" customHeight="1">
      <c r="A355" s="127"/>
      <c r="B355" s="26"/>
      <c r="C355" s="26"/>
      <c r="D355" s="26"/>
      <c r="E355" s="127" t="s">
        <v>41</v>
      </c>
      <c r="F355" s="26"/>
      <c r="G355" s="128">
        <v>0</v>
      </c>
      <c r="H355" s="128">
        <v>0</v>
      </c>
    </row>
    <row r="356" spans="1:8" s="129" customFormat="1" ht="15.75" customHeight="1">
      <c r="A356" s="127"/>
      <c r="B356" s="26"/>
      <c r="C356" s="26"/>
      <c r="D356" s="26"/>
      <c r="E356" s="127" t="s">
        <v>42</v>
      </c>
      <c r="F356" s="26"/>
      <c r="G356" s="128">
        <v>0</v>
      </c>
      <c r="H356" s="128">
        <v>0</v>
      </c>
    </row>
    <row r="357" spans="1:8" s="129" customFormat="1" ht="15.75" customHeight="1">
      <c r="A357" s="127"/>
      <c r="B357" s="26"/>
      <c r="C357" s="26"/>
      <c r="D357" s="218" t="s">
        <v>122</v>
      </c>
      <c r="E357" s="218"/>
      <c r="F357" s="126"/>
      <c r="G357" s="128">
        <v>0</v>
      </c>
      <c r="H357" s="128">
        <v>0</v>
      </c>
    </row>
    <row r="358" spans="1:8" s="129" customFormat="1" ht="15.75" customHeight="1">
      <c r="A358" s="127"/>
      <c r="B358" s="26"/>
      <c r="C358" s="26" t="s">
        <v>88</v>
      </c>
      <c r="D358" s="26"/>
      <c r="E358" s="26"/>
      <c r="F358" s="26"/>
      <c r="G358" s="142">
        <f>SUM(G359:G360)</f>
        <v>400</v>
      </c>
      <c r="H358" s="142">
        <f>SUM(H359:H360)</f>
        <v>390</v>
      </c>
    </row>
    <row r="359" spans="1:8" s="129" customFormat="1" ht="15.75" customHeight="1">
      <c r="A359" s="127"/>
      <c r="B359" s="26"/>
      <c r="C359" s="26"/>
      <c r="D359" s="240" t="s">
        <v>121</v>
      </c>
      <c r="E359" s="240"/>
      <c r="F359" s="26"/>
      <c r="G359" s="142">
        <v>400</v>
      </c>
      <c r="H359" s="142">
        <v>380</v>
      </c>
    </row>
    <row r="360" spans="1:8" s="129" customFormat="1" ht="15.75" customHeight="1">
      <c r="A360" s="127"/>
      <c r="B360" s="26"/>
      <c r="C360" s="26"/>
      <c r="D360" s="26" t="s">
        <v>451</v>
      </c>
      <c r="E360" s="26"/>
      <c r="F360" s="26"/>
      <c r="G360" s="142">
        <v>0</v>
      </c>
      <c r="H360" s="142">
        <v>10</v>
      </c>
    </row>
    <row r="361" spans="1:8" s="129" customFormat="1" ht="15.75" customHeight="1">
      <c r="A361" s="127"/>
      <c r="B361" s="26"/>
      <c r="C361" s="26" t="s">
        <v>11</v>
      </c>
      <c r="D361" s="26"/>
      <c r="E361" s="26"/>
      <c r="F361" s="26"/>
      <c r="G361" s="142">
        <f>SUM(G362+G369+G375+G377)</f>
        <v>810</v>
      </c>
      <c r="H361" s="142">
        <f>SUM(H362+H369+H375+H377)</f>
        <v>820</v>
      </c>
    </row>
    <row r="362" spans="1:8" s="129" customFormat="1" ht="12.75">
      <c r="A362" s="127"/>
      <c r="B362" s="26"/>
      <c r="C362" s="26"/>
      <c r="D362" s="26" t="s">
        <v>44</v>
      </c>
      <c r="E362" s="26"/>
      <c r="F362" s="26"/>
      <c r="G362" s="128">
        <f>SUM(G363:G368)</f>
        <v>370</v>
      </c>
      <c r="H362" s="128">
        <f>SUM(H363:H368)</f>
        <v>370</v>
      </c>
    </row>
    <row r="363" spans="1:8" s="129" customFormat="1" ht="12.75">
      <c r="A363" s="127"/>
      <c r="B363" s="26"/>
      <c r="C363" s="26"/>
      <c r="D363" s="26"/>
      <c r="E363" s="26" t="s">
        <v>252</v>
      </c>
      <c r="F363" s="26"/>
      <c r="G363" s="128">
        <v>0</v>
      </c>
      <c r="H363" s="128">
        <v>0</v>
      </c>
    </row>
    <row r="364" spans="1:8" s="129" customFormat="1" ht="15.75" customHeight="1">
      <c r="A364" s="127"/>
      <c r="B364" s="26"/>
      <c r="C364" s="26"/>
      <c r="D364" s="26"/>
      <c r="E364" s="26" t="s">
        <v>45</v>
      </c>
      <c r="F364" s="26"/>
      <c r="G364" s="128">
        <v>50</v>
      </c>
      <c r="H364" s="128">
        <v>50</v>
      </c>
    </row>
    <row r="365" spans="1:8" s="129" customFormat="1" ht="16.5" customHeight="1">
      <c r="A365" s="127"/>
      <c r="B365" s="26"/>
      <c r="C365" s="26"/>
      <c r="D365" s="26"/>
      <c r="E365" s="26" t="s">
        <v>253</v>
      </c>
      <c r="F365" s="26"/>
      <c r="G365" s="128">
        <v>0</v>
      </c>
      <c r="H365" s="128">
        <v>0</v>
      </c>
    </row>
    <row r="366" spans="1:8" s="129" customFormat="1" ht="16.5" customHeight="1">
      <c r="A366" s="127"/>
      <c r="B366" s="26"/>
      <c r="C366" s="26"/>
      <c r="D366" s="26"/>
      <c r="E366" s="26" t="s">
        <v>239</v>
      </c>
      <c r="F366" s="26"/>
      <c r="G366" s="128">
        <v>20</v>
      </c>
      <c r="H366" s="128">
        <v>20</v>
      </c>
    </row>
    <row r="367" spans="1:8" s="129" customFormat="1" ht="16.5" customHeight="1">
      <c r="A367" s="127"/>
      <c r="B367" s="26"/>
      <c r="C367" s="26"/>
      <c r="D367" s="26"/>
      <c r="E367" s="26" t="s">
        <v>71</v>
      </c>
      <c r="F367" s="26"/>
      <c r="G367" s="128">
        <v>200</v>
      </c>
      <c r="H367" s="128">
        <v>200</v>
      </c>
    </row>
    <row r="368" spans="1:8" s="129" customFormat="1" ht="16.5" customHeight="1">
      <c r="A368" s="127"/>
      <c r="B368" s="26"/>
      <c r="C368" s="26"/>
      <c r="D368" s="26"/>
      <c r="E368" s="26" t="s">
        <v>46</v>
      </c>
      <c r="F368" s="26"/>
      <c r="G368" s="128">
        <v>100</v>
      </c>
      <c r="H368" s="128">
        <v>100</v>
      </c>
    </row>
    <row r="369" spans="1:8" s="129" customFormat="1" ht="16.5" customHeight="1">
      <c r="A369" s="127"/>
      <c r="B369" s="26"/>
      <c r="C369" s="26"/>
      <c r="D369" s="26" t="s">
        <v>48</v>
      </c>
      <c r="E369" s="26"/>
      <c r="F369" s="26"/>
      <c r="G369" s="142">
        <f>SUM(G371:G374)</f>
        <v>250</v>
      </c>
      <c r="H369" s="142">
        <f>SUM(H371:H374)</f>
        <v>250</v>
      </c>
    </row>
    <row r="370" spans="1:8" s="129" customFormat="1" ht="30" customHeight="1">
      <c r="A370" s="127"/>
      <c r="B370" s="26"/>
      <c r="C370" s="26"/>
      <c r="D370" s="26"/>
      <c r="E370" s="26" t="s">
        <v>459</v>
      </c>
      <c r="F370" s="26"/>
      <c r="G370" s="142">
        <v>0</v>
      </c>
      <c r="H370" s="142">
        <v>0</v>
      </c>
    </row>
    <row r="371" spans="1:8" s="129" customFormat="1" ht="12.75">
      <c r="A371" s="127"/>
      <c r="B371" s="26"/>
      <c r="C371" s="26"/>
      <c r="D371" s="26"/>
      <c r="E371" s="26" t="s">
        <v>51</v>
      </c>
      <c r="F371" s="26"/>
      <c r="G371" s="142">
        <v>150</v>
      </c>
      <c r="H371" s="142">
        <v>50</v>
      </c>
    </row>
    <row r="372" spans="5:8" ht="12.75">
      <c r="E372" s="26" t="s">
        <v>52</v>
      </c>
      <c r="G372" s="128">
        <v>50</v>
      </c>
      <c r="H372" s="128">
        <v>50</v>
      </c>
    </row>
    <row r="373" spans="5:8" ht="12.75">
      <c r="E373" s="26" t="s">
        <v>355</v>
      </c>
      <c r="G373" s="128">
        <v>0</v>
      </c>
      <c r="H373" s="128">
        <v>100</v>
      </c>
    </row>
    <row r="374" spans="5:8" ht="12.75">
      <c r="E374" s="26" t="s">
        <v>54</v>
      </c>
      <c r="G374" s="128">
        <v>50</v>
      </c>
      <c r="H374" s="128">
        <v>50</v>
      </c>
    </row>
    <row r="375" spans="4:8" ht="12.75">
      <c r="D375" s="44" t="s">
        <v>60</v>
      </c>
      <c r="E375" s="27"/>
      <c r="F375" s="27"/>
      <c r="G375" s="142">
        <f>SUM(G376)</f>
        <v>0</v>
      </c>
      <c r="H375" s="142">
        <f>SUM(H376)</f>
        <v>10</v>
      </c>
    </row>
    <row r="376" spans="4:8" ht="12.75">
      <c r="D376" s="44"/>
      <c r="E376" s="27" t="s">
        <v>61</v>
      </c>
      <c r="F376" s="27"/>
      <c r="G376" s="128">
        <v>0</v>
      </c>
      <c r="H376" s="128">
        <v>10</v>
      </c>
    </row>
    <row r="377" spans="4:8" ht="12.75">
      <c r="D377" s="26" t="s">
        <v>59</v>
      </c>
      <c r="G377" s="128">
        <v>190</v>
      </c>
      <c r="H377" s="128">
        <v>190</v>
      </c>
    </row>
    <row r="378" spans="7:8" ht="12.75">
      <c r="G378" s="128"/>
      <c r="H378" s="128"/>
    </row>
    <row r="379" spans="2:8" ht="12.75">
      <c r="B379" s="140" t="s">
        <v>516</v>
      </c>
      <c r="C379" s="33"/>
      <c r="D379" s="33"/>
      <c r="E379" s="33"/>
      <c r="F379" s="33"/>
      <c r="G379" s="141">
        <f>SUM(G380)</f>
        <v>0</v>
      </c>
      <c r="H379" s="141">
        <f>SUM(H380)</f>
        <v>0</v>
      </c>
    </row>
    <row r="380" spans="3:8" ht="12.75">
      <c r="C380" s="26" t="s">
        <v>11</v>
      </c>
      <c r="G380" s="142">
        <f>SUM(G381+G384+G386)</f>
        <v>0</v>
      </c>
      <c r="H380" s="142">
        <f>SUM(H381+H384+H386)</f>
        <v>0</v>
      </c>
    </row>
    <row r="381" spans="4:8" ht="12.75">
      <c r="D381" s="26" t="s">
        <v>44</v>
      </c>
      <c r="G381" s="142">
        <f>SUM(G382)</f>
        <v>0</v>
      </c>
      <c r="H381" s="142">
        <f>SUM(H382)</f>
        <v>0</v>
      </c>
    </row>
    <row r="382" spans="5:8" ht="12.75">
      <c r="E382" s="26" t="s">
        <v>71</v>
      </c>
      <c r="G382" s="128">
        <v>0</v>
      </c>
      <c r="H382" s="128">
        <v>0</v>
      </c>
    </row>
    <row r="383" spans="5:8" ht="12.75">
      <c r="E383" s="26" t="s">
        <v>517</v>
      </c>
      <c r="G383" s="128">
        <v>0</v>
      </c>
      <c r="H383" s="128">
        <v>0</v>
      </c>
    </row>
    <row r="384" spans="4:8" ht="12.75">
      <c r="D384" s="26" t="s">
        <v>356</v>
      </c>
      <c r="G384" s="128">
        <f>SUM(G385)</f>
        <v>0</v>
      </c>
      <c r="H384" s="128">
        <f>SUM(H385)</f>
        <v>0</v>
      </c>
    </row>
    <row r="385" spans="5:8" ht="12.75">
      <c r="E385" s="26" t="s">
        <v>434</v>
      </c>
      <c r="G385" s="128">
        <v>0</v>
      </c>
      <c r="H385" s="128">
        <v>0</v>
      </c>
    </row>
    <row r="386" spans="4:8" ht="12.75">
      <c r="D386" s="26" t="s">
        <v>59</v>
      </c>
      <c r="G386" s="128">
        <v>0</v>
      </c>
      <c r="H386" s="128">
        <v>0</v>
      </c>
    </row>
    <row r="387" ht="12.75">
      <c r="G387" s="128"/>
    </row>
    <row r="388" spans="2:8" ht="12.75">
      <c r="B388" s="33" t="s">
        <v>254</v>
      </c>
      <c r="C388" s="33"/>
      <c r="D388" s="33"/>
      <c r="E388" s="33"/>
      <c r="F388" s="33"/>
      <c r="G388" s="155">
        <f>SUM(G389)</f>
        <v>250</v>
      </c>
      <c r="H388" s="155">
        <f>SUM(H389)</f>
        <v>250</v>
      </c>
    </row>
    <row r="389" spans="3:8" ht="12.75">
      <c r="C389" s="26" t="s">
        <v>118</v>
      </c>
      <c r="G389" s="128">
        <v>250</v>
      </c>
      <c r="H389" s="128">
        <v>250</v>
      </c>
    </row>
    <row r="390" spans="7:8" ht="12.75">
      <c r="G390" s="128"/>
      <c r="H390" s="128"/>
    </row>
    <row r="391" spans="2:8" ht="12.75">
      <c r="B391" s="26" t="s">
        <v>487</v>
      </c>
      <c r="G391" s="128">
        <v>0</v>
      </c>
      <c r="H391" s="128">
        <v>0</v>
      </c>
    </row>
    <row r="392" spans="2:8" ht="12.75">
      <c r="B392" s="157" t="s">
        <v>90</v>
      </c>
      <c r="C392" s="157"/>
      <c r="D392" s="157"/>
      <c r="E392" s="157"/>
      <c r="F392" s="157"/>
      <c r="G392" s="158">
        <f>SUM(G9+G90+G136+G147+G156+G168+G192+G195+G204+G219+G222+G225+G228+G232+G235+G238+G255+G290+G303+G315+G349+G388)</f>
        <v>242792</v>
      </c>
      <c r="H392" s="158">
        <f>SUM(H9+H90+H136+H147+H156+H168+H192+H195+H204+H219+H222+H225+H228+H232+H235+H238+H255+H290+H303+H315+H349+H388+H308+H201)</f>
        <v>266971</v>
      </c>
    </row>
    <row r="393" spans="3:7" ht="13.5">
      <c r="C393" s="159" t="s">
        <v>91</v>
      </c>
      <c r="D393" s="159"/>
      <c r="E393" s="159"/>
      <c r="F393" s="159">
        <v>12</v>
      </c>
      <c r="G393" s="160" t="s">
        <v>119</v>
      </c>
    </row>
  </sheetData>
  <sheetProtection selectLockedCells="1" selectUnlockedCells="1"/>
  <mergeCells count="45">
    <mergeCell ref="A2:G2"/>
    <mergeCell ref="D103:E103"/>
    <mergeCell ref="A3:F3"/>
    <mergeCell ref="A4:F4"/>
    <mergeCell ref="D75:E75"/>
    <mergeCell ref="A5:F5"/>
    <mergeCell ref="F7:F8"/>
    <mergeCell ref="A7:E8"/>
    <mergeCell ref="D14:E14"/>
    <mergeCell ref="D18:E18"/>
    <mergeCell ref="D261:E261"/>
    <mergeCell ref="D84:E84"/>
    <mergeCell ref="D85:E85"/>
    <mergeCell ref="D33:E33"/>
    <mergeCell ref="D79:E79"/>
    <mergeCell ref="D74:E74"/>
    <mergeCell ref="D175:E175"/>
    <mergeCell ref="D207:E207"/>
    <mergeCell ref="D208:E208"/>
    <mergeCell ref="A1:G1"/>
    <mergeCell ref="D31:E31"/>
    <mergeCell ref="D22:E22"/>
    <mergeCell ref="D23:E23"/>
    <mergeCell ref="D24:E24"/>
    <mergeCell ref="D25:E25"/>
    <mergeCell ref="G7:H7"/>
    <mergeCell ref="D15:E15"/>
    <mergeCell ref="D16:E16"/>
    <mergeCell ref="D19:E19"/>
    <mergeCell ref="D17:E17"/>
    <mergeCell ref="D138:E138"/>
    <mergeCell ref="C157:E157"/>
    <mergeCell ref="D171:E171"/>
    <mergeCell ref="D27:E27"/>
    <mergeCell ref="D20:E20"/>
    <mergeCell ref="D21:E21"/>
    <mergeCell ref="D26:E26"/>
    <mergeCell ref="C264:E264"/>
    <mergeCell ref="D265:E265"/>
    <mergeCell ref="D357:E357"/>
    <mergeCell ref="D359:E359"/>
    <mergeCell ref="D267:E267"/>
    <mergeCell ref="D318:E318"/>
    <mergeCell ref="D323:E323"/>
    <mergeCell ref="D353:E353"/>
  </mergeCells>
  <printOptions headings="1" horizontalCentered="1"/>
  <pageMargins left="0.2902777777777778" right="2.11" top="0.7875" bottom="0.7875" header="0.5118055555555555" footer="0.5118055555555555"/>
  <pageSetup cellComments="atEnd" horizontalDpi="600" verticalDpi="600" orientation="portrait" paperSize="9" scale="57" r:id="rId3"/>
  <headerFooter alignWithMargins="0">
    <oddFooter>&amp;C&amp;P. oldal, összesen: &amp;N</oddFooter>
  </headerFooter>
  <rowBreaks count="3" manualBreakCount="3">
    <brk id="89" max="7" man="1"/>
    <brk id="145" max="7" man="1"/>
    <brk id="218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2" sqref="A2:E2"/>
    </sheetView>
  </sheetViews>
  <sheetFormatPr defaultColWidth="9.140625" defaultRowHeight="12.75"/>
  <cols>
    <col min="1" max="1" width="61.140625" style="100" customWidth="1"/>
    <col min="2" max="3" width="11.8515625" style="100" customWidth="1"/>
    <col min="4" max="4" width="11.00390625" style="100" customWidth="1"/>
    <col min="5" max="5" width="13.421875" style="100" customWidth="1"/>
    <col min="6" max="16384" width="9.140625" style="100" customWidth="1"/>
  </cols>
  <sheetData>
    <row r="1" spans="1:5" ht="15.75">
      <c r="A1" s="252"/>
      <c r="B1" s="252"/>
      <c r="C1" s="252"/>
      <c r="D1" s="252"/>
      <c r="E1" s="252"/>
    </row>
    <row r="2" spans="1:5" ht="15.75">
      <c r="A2" s="252" t="s">
        <v>427</v>
      </c>
      <c r="B2" s="252"/>
      <c r="C2" s="252"/>
      <c r="D2" s="252"/>
      <c r="E2" s="252"/>
    </row>
    <row r="3" spans="1:5" ht="15.75">
      <c r="A3" s="253" t="s">
        <v>394</v>
      </c>
      <c r="B3" s="253"/>
      <c r="C3" s="253"/>
      <c r="D3" s="253"/>
      <c r="E3" s="253"/>
    </row>
    <row r="4" spans="1:5" ht="15.75">
      <c r="A4" s="253" t="s">
        <v>297</v>
      </c>
      <c r="B4" s="253"/>
      <c r="C4" s="253"/>
      <c r="D4" s="253"/>
      <c r="E4" s="253"/>
    </row>
    <row r="5" spans="1:5" s="105" customFormat="1" ht="23.25" customHeight="1">
      <c r="A5" s="103" t="s">
        <v>298</v>
      </c>
      <c r="B5" s="104" t="s">
        <v>299</v>
      </c>
      <c r="C5" s="104" t="s">
        <v>300</v>
      </c>
      <c r="D5" s="104" t="s">
        <v>301</v>
      </c>
      <c r="E5" s="104" t="s">
        <v>302</v>
      </c>
    </row>
    <row r="6" spans="1:5" s="119" customFormat="1" ht="15">
      <c r="A6" s="117" t="s">
        <v>303</v>
      </c>
      <c r="B6" s="118">
        <v>0</v>
      </c>
      <c r="C6" s="118">
        <v>0</v>
      </c>
      <c r="D6" s="118">
        <v>0</v>
      </c>
      <c r="E6" s="118">
        <f>SUM(B6:D6)</f>
        <v>0</v>
      </c>
    </row>
    <row r="7" spans="1:5" s="119" customFormat="1" ht="15">
      <c r="A7" s="117" t="s">
        <v>397</v>
      </c>
      <c r="B7" s="118">
        <v>6350</v>
      </c>
      <c r="C7" s="118">
        <v>0</v>
      </c>
      <c r="D7" s="118">
        <v>0</v>
      </c>
      <c r="E7" s="118">
        <f aca="true" t="shared" si="0" ref="E7:E34">SUM(B7:D7)</f>
        <v>6350</v>
      </c>
    </row>
    <row r="8" spans="1:5" s="119" customFormat="1" ht="15">
      <c r="A8" s="117" t="s">
        <v>489</v>
      </c>
      <c r="B8" s="118">
        <v>0</v>
      </c>
      <c r="C8" s="118">
        <v>46</v>
      </c>
      <c r="D8" s="118">
        <v>0</v>
      </c>
      <c r="E8" s="118">
        <f t="shared" si="0"/>
        <v>46</v>
      </c>
    </row>
    <row r="9" spans="1:5" s="119" customFormat="1" ht="15">
      <c r="A9" s="120" t="s">
        <v>402</v>
      </c>
      <c r="B9" s="118"/>
      <c r="C9" s="118">
        <v>10160</v>
      </c>
      <c r="D9" s="118">
        <v>0</v>
      </c>
      <c r="E9" s="118">
        <f t="shared" si="0"/>
        <v>10160</v>
      </c>
    </row>
    <row r="10" spans="1:5" s="119" customFormat="1" ht="15">
      <c r="A10" s="121" t="s">
        <v>304</v>
      </c>
      <c r="B10" s="118">
        <v>133424</v>
      </c>
      <c r="C10" s="118">
        <v>11040</v>
      </c>
      <c r="D10" s="118">
        <v>0</v>
      </c>
      <c r="E10" s="118">
        <f t="shared" si="0"/>
        <v>144464</v>
      </c>
    </row>
    <row r="11" spans="1:5" s="119" customFormat="1" ht="15">
      <c r="A11" s="121" t="s">
        <v>513</v>
      </c>
      <c r="B11" s="118">
        <v>0</v>
      </c>
      <c r="C11" s="118">
        <v>0</v>
      </c>
      <c r="D11" s="118">
        <v>0</v>
      </c>
      <c r="E11" s="118">
        <f t="shared" si="0"/>
        <v>0</v>
      </c>
    </row>
    <row r="12" spans="1:5" s="119" customFormat="1" ht="15">
      <c r="A12" s="121" t="s">
        <v>305</v>
      </c>
      <c r="B12" s="118">
        <v>0</v>
      </c>
      <c r="C12" s="118">
        <v>0</v>
      </c>
      <c r="D12" s="118">
        <v>0</v>
      </c>
      <c r="E12" s="118">
        <f t="shared" si="0"/>
        <v>0</v>
      </c>
    </row>
    <row r="13" spans="1:5" s="119" customFormat="1" ht="15">
      <c r="A13" s="121" t="s">
        <v>306</v>
      </c>
      <c r="B13" s="118">
        <v>6350</v>
      </c>
      <c r="C13" s="118">
        <v>12175</v>
      </c>
      <c r="D13" s="118">
        <v>0</v>
      </c>
      <c r="E13" s="118">
        <f t="shared" si="0"/>
        <v>18525</v>
      </c>
    </row>
    <row r="14" spans="1:5" s="119" customFormat="1" ht="15">
      <c r="A14" s="121" t="s">
        <v>307</v>
      </c>
      <c r="B14" s="118">
        <v>20071</v>
      </c>
      <c r="C14" s="118">
        <v>4240</v>
      </c>
      <c r="D14" s="118">
        <v>0</v>
      </c>
      <c r="E14" s="118">
        <f t="shared" si="0"/>
        <v>24311</v>
      </c>
    </row>
    <row r="15" spans="1:5" s="119" customFormat="1" ht="15">
      <c r="A15" s="120" t="s">
        <v>317</v>
      </c>
      <c r="B15" s="118">
        <v>0</v>
      </c>
      <c r="C15" s="118">
        <v>5170</v>
      </c>
      <c r="D15" s="118">
        <v>0</v>
      </c>
      <c r="E15" s="118">
        <f t="shared" si="0"/>
        <v>5170</v>
      </c>
    </row>
    <row r="16" spans="1:5" s="119" customFormat="1" ht="15">
      <c r="A16" s="120" t="s">
        <v>308</v>
      </c>
      <c r="B16" s="118">
        <v>1850</v>
      </c>
      <c r="C16" s="118">
        <v>0</v>
      </c>
      <c r="D16" s="118">
        <v>0</v>
      </c>
      <c r="E16" s="118">
        <f t="shared" si="0"/>
        <v>1850</v>
      </c>
    </row>
    <row r="17" spans="1:5" s="119" customFormat="1" ht="15">
      <c r="A17" s="120" t="s">
        <v>316</v>
      </c>
      <c r="B17" s="118">
        <v>492</v>
      </c>
      <c r="C17" s="118">
        <v>0</v>
      </c>
      <c r="D17" s="118">
        <v>0</v>
      </c>
      <c r="E17" s="118">
        <f t="shared" si="0"/>
        <v>492</v>
      </c>
    </row>
    <row r="18" spans="1:5" s="119" customFormat="1" ht="15">
      <c r="A18" s="120" t="s">
        <v>319</v>
      </c>
      <c r="B18" s="118">
        <v>250</v>
      </c>
      <c r="C18" s="118">
        <v>0</v>
      </c>
      <c r="D18" s="118">
        <v>0</v>
      </c>
      <c r="E18" s="118">
        <f t="shared" si="0"/>
        <v>250</v>
      </c>
    </row>
    <row r="19" spans="1:5" s="119" customFormat="1" ht="15">
      <c r="A19" s="121" t="s">
        <v>309</v>
      </c>
      <c r="B19" s="118">
        <v>1930</v>
      </c>
      <c r="C19" s="118">
        <v>0</v>
      </c>
      <c r="D19" s="118">
        <v>0</v>
      </c>
      <c r="E19" s="118">
        <f t="shared" si="0"/>
        <v>1930</v>
      </c>
    </row>
    <row r="20" spans="1:5" s="119" customFormat="1" ht="15">
      <c r="A20" s="120" t="s">
        <v>310</v>
      </c>
      <c r="B20" s="122">
        <v>600</v>
      </c>
      <c r="C20" s="122">
        <v>0</v>
      </c>
      <c r="D20" s="122">
        <v>0</v>
      </c>
      <c r="E20" s="118">
        <f t="shared" si="0"/>
        <v>600</v>
      </c>
    </row>
    <row r="21" spans="1:5" s="119" customFormat="1" ht="15">
      <c r="A21" s="120" t="s">
        <v>518</v>
      </c>
      <c r="B21" s="122">
        <v>70</v>
      </c>
      <c r="C21" s="122">
        <v>0</v>
      </c>
      <c r="D21" s="122">
        <v>0</v>
      </c>
      <c r="E21" s="118">
        <f t="shared" si="0"/>
        <v>70</v>
      </c>
    </row>
    <row r="22" spans="1:5" s="119" customFormat="1" ht="15">
      <c r="A22" s="120" t="s">
        <v>311</v>
      </c>
      <c r="B22" s="122">
        <v>0</v>
      </c>
      <c r="C22" s="122">
        <v>100</v>
      </c>
      <c r="D22" s="122">
        <v>0</v>
      </c>
      <c r="E22" s="118">
        <f t="shared" si="0"/>
        <v>100</v>
      </c>
    </row>
    <row r="23" spans="1:5" s="119" customFormat="1" ht="15">
      <c r="A23" s="120" t="s">
        <v>312</v>
      </c>
      <c r="B23" s="122">
        <v>0</v>
      </c>
      <c r="C23" s="122">
        <v>100</v>
      </c>
      <c r="D23" s="122">
        <v>0</v>
      </c>
      <c r="E23" s="118">
        <f t="shared" si="0"/>
        <v>100</v>
      </c>
    </row>
    <row r="24" spans="1:5" s="119" customFormat="1" ht="15">
      <c r="A24" s="120" t="s">
        <v>242</v>
      </c>
      <c r="B24" s="122">
        <v>0</v>
      </c>
      <c r="C24" s="122">
        <v>0</v>
      </c>
      <c r="D24" s="122">
        <v>0</v>
      </c>
      <c r="E24" s="118">
        <f t="shared" si="0"/>
        <v>0</v>
      </c>
    </row>
    <row r="25" spans="1:5" s="119" customFormat="1" ht="15">
      <c r="A25" s="120" t="s">
        <v>318</v>
      </c>
      <c r="B25" s="122">
        <v>0</v>
      </c>
      <c r="C25" s="122">
        <v>2300</v>
      </c>
      <c r="D25" s="122">
        <v>0</v>
      </c>
      <c r="E25" s="118">
        <f t="shared" si="0"/>
        <v>2300</v>
      </c>
    </row>
    <row r="26" spans="1:5" s="119" customFormat="1" ht="15">
      <c r="A26" s="120" t="s">
        <v>401</v>
      </c>
      <c r="B26" s="122">
        <v>360</v>
      </c>
      <c r="C26" s="122">
        <v>0</v>
      </c>
      <c r="D26" s="122">
        <v>0</v>
      </c>
      <c r="E26" s="118">
        <f t="shared" si="0"/>
        <v>360</v>
      </c>
    </row>
    <row r="27" spans="1:5" s="119" customFormat="1" ht="15">
      <c r="A27" s="120" t="s">
        <v>519</v>
      </c>
      <c r="B27" s="122">
        <v>0</v>
      </c>
      <c r="C27" s="122">
        <v>0</v>
      </c>
      <c r="D27" s="122">
        <v>0</v>
      </c>
      <c r="E27" s="118">
        <f t="shared" si="0"/>
        <v>0</v>
      </c>
    </row>
    <row r="28" spans="1:5" s="119" customFormat="1" ht="15">
      <c r="A28" s="120" t="s">
        <v>520</v>
      </c>
      <c r="B28" s="122">
        <v>68</v>
      </c>
      <c r="C28" s="122">
        <v>0</v>
      </c>
      <c r="D28" s="122">
        <v>0</v>
      </c>
      <c r="E28" s="118">
        <f t="shared" si="0"/>
        <v>68</v>
      </c>
    </row>
    <row r="29" spans="1:5" s="119" customFormat="1" ht="15">
      <c r="A29" s="120" t="s">
        <v>35</v>
      </c>
      <c r="B29" s="122">
        <v>4264</v>
      </c>
      <c r="C29" s="122">
        <v>0</v>
      </c>
      <c r="D29" s="122">
        <v>0</v>
      </c>
      <c r="E29" s="118">
        <f t="shared" si="0"/>
        <v>4264</v>
      </c>
    </row>
    <row r="30" spans="1:5" s="119" customFormat="1" ht="15">
      <c r="A30" s="120" t="s">
        <v>342</v>
      </c>
      <c r="B30" s="122">
        <v>1365</v>
      </c>
      <c r="C30" s="122">
        <v>0</v>
      </c>
      <c r="D30" s="122">
        <v>0</v>
      </c>
      <c r="E30" s="118">
        <f t="shared" si="0"/>
        <v>1365</v>
      </c>
    </row>
    <row r="31" spans="1:5" s="119" customFormat="1" ht="15">
      <c r="A31" s="120" t="s">
        <v>313</v>
      </c>
      <c r="B31" s="122">
        <v>4050</v>
      </c>
      <c r="C31" s="122">
        <v>0</v>
      </c>
      <c r="D31" s="122">
        <v>0</v>
      </c>
      <c r="E31" s="118">
        <f t="shared" si="0"/>
        <v>4050</v>
      </c>
    </row>
    <row r="32" spans="1:5" s="119" customFormat="1" ht="15">
      <c r="A32" s="121" t="s">
        <v>403</v>
      </c>
      <c r="B32" s="122">
        <v>0</v>
      </c>
      <c r="C32" s="122">
        <v>37176</v>
      </c>
      <c r="D32" s="122">
        <v>0</v>
      </c>
      <c r="E32" s="118">
        <f t="shared" si="0"/>
        <v>37176</v>
      </c>
    </row>
    <row r="33" spans="1:5" ht="15">
      <c r="A33" s="121" t="s">
        <v>404</v>
      </c>
      <c r="B33" s="122">
        <v>2650</v>
      </c>
      <c r="C33" s="122">
        <v>0</v>
      </c>
      <c r="D33" s="122">
        <v>0</v>
      </c>
      <c r="E33" s="118">
        <f t="shared" si="0"/>
        <v>2650</v>
      </c>
    </row>
    <row r="34" spans="1:5" ht="15">
      <c r="A34" s="123" t="s">
        <v>314</v>
      </c>
      <c r="B34" s="124">
        <v>320</v>
      </c>
      <c r="C34" s="124">
        <v>0</v>
      </c>
      <c r="D34" s="124">
        <v>0</v>
      </c>
      <c r="E34" s="118">
        <f t="shared" si="0"/>
        <v>320</v>
      </c>
    </row>
    <row r="35" spans="1:5" ht="15.75">
      <c r="A35" s="99" t="s">
        <v>315</v>
      </c>
      <c r="B35" s="102">
        <f>SUM(B6:B34)</f>
        <v>184464</v>
      </c>
      <c r="C35" s="102">
        <f>SUM(C6:C34)</f>
        <v>82507</v>
      </c>
      <c r="D35" s="102">
        <f>SUM(D6:D34)</f>
        <v>0</v>
      </c>
      <c r="E35" s="102">
        <f>SUM(E6:E34)</f>
        <v>266971</v>
      </c>
    </row>
    <row r="37" spans="1:5" ht="12.75">
      <c r="A37" s="194" t="s">
        <v>487</v>
      </c>
      <c r="B37" s="194"/>
      <c r="C37" s="194"/>
      <c r="D37" s="194"/>
      <c r="E37" s="194"/>
    </row>
    <row r="38" spans="1:5" ht="12.75">
      <c r="A38" s="194"/>
      <c r="B38" s="194"/>
      <c r="C38" s="194"/>
      <c r="D38" s="194"/>
      <c r="E38" s="194"/>
    </row>
    <row r="39" spans="1:5" ht="12.75">
      <c r="A39" s="194" t="s">
        <v>521</v>
      </c>
      <c r="B39" s="194"/>
      <c r="C39" s="194"/>
      <c r="D39" s="194"/>
      <c r="E39" s="214">
        <f>SUM(E35:E38)</f>
        <v>266971</v>
      </c>
    </row>
    <row r="40" spans="1:5" ht="12.75">
      <c r="A40" s="194"/>
      <c r="B40" s="194"/>
      <c r="C40" s="194"/>
      <c r="D40" s="194"/>
      <c r="E40" s="194"/>
    </row>
    <row r="48" ht="15.75" customHeight="1"/>
  </sheetData>
  <mergeCells count="4">
    <mergeCell ref="A1:E1"/>
    <mergeCell ref="A3:E3"/>
    <mergeCell ref="A4:E4"/>
    <mergeCell ref="A2:E2"/>
  </mergeCells>
  <printOptions/>
  <pageMargins left="0.75" right="0.75" top="1" bottom="1" header="0.5" footer="0.5"/>
  <pageSetup cellComments="atEnd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4"/>
  <sheetViews>
    <sheetView view="pageBreakPreview" zoomScaleSheetLayoutView="100" workbookViewId="0" topLeftCell="A1">
      <selection activeCell="A2" sqref="A2:B2"/>
    </sheetView>
  </sheetViews>
  <sheetFormatPr defaultColWidth="9.140625" defaultRowHeight="12.75"/>
  <cols>
    <col min="1" max="1" width="48.421875" style="0" customWidth="1"/>
    <col min="2" max="2" width="13.8515625" style="100" customWidth="1"/>
    <col min="3" max="3" width="11.140625" style="0" customWidth="1"/>
  </cols>
  <sheetData>
    <row r="1" spans="1:2" ht="30.75" customHeight="1">
      <c r="A1" s="254"/>
      <c r="B1" s="254"/>
    </row>
    <row r="2" spans="1:2" ht="30.75" customHeight="1">
      <c r="A2" s="254" t="s">
        <v>428</v>
      </c>
      <c r="B2" s="254"/>
    </row>
    <row r="3" spans="1:3" s="45" customFormat="1" ht="27" customHeight="1">
      <c r="A3" s="231" t="s">
        <v>394</v>
      </c>
      <c r="B3" s="231"/>
      <c r="C3" s="57"/>
    </row>
    <row r="4" spans="1:3" s="45" customFormat="1" ht="27" customHeight="1">
      <c r="A4" s="231" t="s">
        <v>281</v>
      </c>
      <c r="B4" s="231"/>
      <c r="C4" s="57"/>
    </row>
    <row r="5" spans="1:3" s="45" customFormat="1" ht="27" customHeight="1">
      <c r="A5" s="255" t="s">
        <v>325</v>
      </c>
      <c r="B5" s="255"/>
      <c r="C5" s="255"/>
    </row>
    <row r="6" spans="1:3" s="45" customFormat="1" ht="27" customHeight="1" thickBot="1">
      <c r="A6" s="56"/>
      <c r="B6" s="107"/>
      <c r="C6" s="56"/>
    </row>
    <row r="7" spans="1:3" s="45" customFormat="1" ht="28.5" customHeight="1">
      <c r="A7" s="256" t="s">
        <v>0</v>
      </c>
      <c r="B7" s="228" t="s">
        <v>430</v>
      </c>
      <c r="C7" s="229"/>
    </row>
    <row r="8" spans="1:3" s="45" customFormat="1" ht="34.5" customHeight="1">
      <c r="A8" s="257"/>
      <c r="B8" s="132" t="s">
        <v>431</v>
      </c>
      <c r="C8" s="132" t="s">
        <v>432</v>
      </c>
    </row>
    <row r="9" spans="1:3" s="45" customFormat="1" ht="34.5" customHeight="1">
      <c r="A9" s="109" t="s">
        <v>418</v>
      </c>
      <c r="B9" s="111">
        <f>SUM(B10:B13)</f>
        <v>5640</v>
      </c>
      <c r="C9" s="111">
        <f>SUM(C10:C13)</f>
        <v>5640</v>
      </c>
    </row>
    <row r="10" spans="1:3" s="45" customFormat="1" ht="21.75" customHeight="1">
      <c r="A10" s="110" t="s">
        <v>405</v>
      </c>
      <c r="B10" s="112">
        <v>380</v>
      </c>
      <c r="C10" s="112">
        <v>380</v>
      </c>
    </row>
    <row r="11" spans="1:3" s="45" customFormat="1" ht="21.75" customHeight="1">
      <c r="A11" s="110" t="s">
        <v>406</v>
      </c>
      <c r="B11" s="112">
        <v>1270</v>
      </c>
      <c r="C11" s="112">
        <v>1270</v>
      </c>
    </row>
    <row r="12" spans="1:3" s="45" customFormat="1" ht="21.75" customHeight="1">
      <c r="A12" s="110" t="s">
        <v>407</v>
      </c>
      <c r="B12" s="112">
        <v>255</v>
      </c>
      <c r="C12" s="112">
        <v>255</v>
      </c>
    </row>
    <row r="13" spans="1:3" s="45" customFormat="1" ht="21" customHeight="1">
      <c r="A13" s="110" t="s">
        <v>408</v>
      </c>
      <c r="B13" s="112">
        <v>3735</v>
      </c>
      <c r="C13" s="112">
        <v>3735</v>
      </c>
    </row>
    <row r="14" spans="1:3" s="45" customFormat="1" ht="34.5" customHeight="1">
      <c r="A14" s="108"/>
      <c r="B14" s="111"/>
      <c r="C14" s="111"/>
    </row>
    <row r="15" spans="1:3" s="45" customFormat="1" ht="34.5" customHeight="1">
      <c r="A15" s="109" t="s">
        <v>344</v>
      </c>
      <c r="B15" s="111">
        <f>SUM(B16:B19)</f>
        <v>13080</v>
      </c>
      <c r="C15" s="111">
        <f>SUM(C16:C19)</f>
        <v>15540</v>
      </c>
    </row>
    <row r="16" spans="1:3" s="45" customFormat="1" ht="22.5" customHeight="1">
      <c r="A16" s="110" t="s">
        <v>409</v>
      </c>
      <c r="B16" s="112">
        <v>3810</v>
      </c>
      <c r="C16" s="112">
        <v>3810</v>
      </c>
    </row>
    <row r="17" spans="1:3" s="45" customFormat="1" ht="20.25" customHeight="1">
      <c r="A17" s="110" t="s">
        <v>410</v>
      </c>
      <c r="B17" s="112">
        <v>2540</v>
      </c>
      <c r="C17" s="112">
        <v>5000</v>
      </c>
    </row>
    <row r="18" spans="1:3" s="45" customFormat="1" ht="23.25" customHeight="1">
      <c r="A18" s="110" t="s">
        <v>411</v>
      </c>
      <c r="B18" s="112">
        <v>380</v>
      </c>
      <c r="C18" s="112">
        <v>380</v>
      </c>
    </row>
    <row r="19" spans="1:3" s="45" customFormat="1" ht="21.75" customHeight="1">
      <c r="A19" s="110" t="s">
        <v>412</v>
      </c>
      <c r="B19" s="112">
        <v>6350</v>
      </c>
      <c r="C19" s="112">
        <v>6350</v>
      </c>
    </row>
    <row r="20" spans="1:3" s="45" customFormat="1" ht="34.5" customHeight="1">
      <c r="A20" s="110"/>
      <c r="B20" s="111"/>
      <c r="C20" s="111"/>
    </row>
    <row r="21" spans="1:3" s="45" customFormat="1" ht="34.5" customHeight="1">
      <c r="A21" s="109" t="s">
        <v>413</v>
      </c>
      <c r="B21" s="111">
        <f>SUM(B22:B28)</f>
        <v>29670</v>
      </c>
      <c r="C21" s="111">
        <f>SUM(C22:C28)</f>
        <v>29670</v>
      </c>
    </row>
    <row r="22" spans="1:3" s="45" customFormat="1" ht="24" customHeight="1">
      <c r="A22" s="110" t="s">
        <v>414</v>
      </c>
      <c r="B22" s="112">
        <v>3430</v>
      </c>
      <c r="C22" s="112">
        <v>3430</v>
      </c>
    </row>
    <row r="23" spans="1:3" s="45" customFormat="1" ht="24" customHeight="1">
      <c r="A23" s="110" t="s">
        <v>415</v>
      </c>
      <c r="B23" s="112">
        <v>510</v>
      </c>
      <c r="C23" s="112">
        <v>510</v>
      </c>
    </row>
    <row r="24" spans="1:3" s="45" customFormat="1" ht="24.75" customHeight="1">
      <c r="A24" s="47" t="s">
        <v>416</v>
      </c>
      <c r="B24" s="113">
        <v>12320</v>
      </c>
      <c r="C24" s="113">
        <v>12320</v>
      </c>
    </row>
    <row r="25" spans="1:3" s="45" customFormat="1" ht="25.5" customHeight="1">
      <c r="A25" s="54" t="s">
        <v>417</v>
      </c>
      <c r="B25" s="113">
        <v>700</v>
      </c>
      <c r="C25" s="113">
        <v>700</v>
      </c>
    </row>
    <row r="26" spans="1:3" s="45" customFormat="1" ht="21" customHeight="1">
      <c r="A26" s="54" t="s">
        <v>419</v>
      </c>
      <c r="B26" s="113">
        <v>155</v>
      </c>
      <c r="C26" s="113">
        <v>155</v>
      </c>
    </row>
    <row r="27" spans="1:3" s="45" customFormat="1" ht="22.5" customHeight="1">
      <c r="A27" s="54" t="s">
        <v>421</v>
      </c>
      <c r="B27" s="113">
        <v>380</v>
      </c>
      <c r="C27" s="113">
        <v>380</v>
      </c>
    </row>
    <row r="28" spans="1:3" s="45" customFormat="1" ht="36.75" customHeight="1">
      <c r="A28" s="47" t="s">
        <v>420</v>
      </c>
      <c r="B28" s="113">
        <v>12175</v>
      </c>
      <c r="C28" s="113">
        <v>12175</v>
      </c>
    </row>
    <row r="29" spans="1:3" s="45" customFormat="1" ht="36.75" customHeight="1">
      <c r="A29" s="50"/>
      <c r="B29" s="114"/>
      <c r="C29" s="114"/>
    </row>
    <row r="30" spans="1:3" s="45" customFormat="1" ht="32.25" customHeight="1">
      <c r="A30" s="46" t="s">
        <v>15</v>
      </c>
      <c r="B30" s="115">
        <f>SUM(B9+B15+B21)</f>
        <v>48390</v>
      </c>
      <c r="C30" s="115">
        <f>SUM(C9+C15+C21)</f>
        <v>50850</v>
      </c>
    </row>
    <row r="191" ht="12.75">
      <c r="C191">
        <f>SUM(C192:C196)</f>
        <v>2703</v>
      </c>
    </row>
    <row r="193" ht="12.75">
      <c r="C193">
        <v>24</v>
      </c>
    </row>
    <row r="195" spans="2:3" ht="15.75" customHeight="1">
      <c r="B195" s="116"/>
      <c r="C195">
        <v>942</v>
      </c>
    </row>
    <row r="196" spans="2:3" ht="15.75" customHeight="1">
      <c r="B196" s="116"/>
      <c r="C196">
        <v>1737</v>
      </c>
    </row>
    <row r="197" ht="12.75">
      <c r="C197">
        <v>100</v>
      </c>
    </row>
    <row r="198" ht="12.75">
      <c r="C198">
        <v>100</v>
      </c>
    </row>
    <row r="199" ht="12.75">
      <c r="C199">
        <v>12</v>
      </c>
    </row>
    <row r="200" ht="12.75">
      <c r="C200">
        <v>12</v>
      </c>
    </row>
    <row r="201" ht="12.75">
      <c r="C201">
        <v>0</v>
      </c>
    </row>
    <row r="202" ht="12.75">
      <c r="C202">
        <v>0</v>
      </c>
    </row>
    <row r="204" ht="12.75">
      <c r="C204">
        <v>0</v>
      </c>
    </row>
    <row r="205" ht="12.75">
      <c r="C205">
        <v>2</v>
      </c>
    </row>
    <row r="206" ht="12.75">
      <c r="C206">
        <v>0</v>
      </c>
    </row>
    <row r="207" ht="12.75">
      <c r="C207">
        <v>0</v>
      </c>
    </row>
    <row r="213" ht="12.75">
      <c r="C213">
        <v>1174</v>
      </c>
    </row>
    <row r="214" ht="12.75">
      <c r="C214">
        <v>294</v>
      </c>
    </row>
    <row r="215" ht="12.75">
      <c r="C215">
        <v>0</v>
      </c>
    </row>
    <row r="216" ht="12.75">
      <c r="C216">
        <v>0</v>
      </c>
    </row>
    <row r="217" ht="12.75">
      <c r="C217">
        <v>0</v>
      </c>
    </row>
    <row r="218" ht="12.75">
      <c r="C218">
        <f>SUM(C219,C222)</f>
        <v>874</v>
      </c>
    </row>
    <row r="219" ht="12.75">
      <c r="C219" s="52">
        <f>SUM(C220:C221)</f>
        <v>745</v>
      </c>
    </row>
    <row r="220" ht="12.75">
      <c r="C220" s="52">
        <v>596</v>
      </c>
    </row>
    <row r="221" ht="12.75">
      <c r="C221" s="52">
        <v>149</v>
      </c>
    </row>
    <row r="222" ht="12.75">
      <c r="C222">
        <f>SUM(C223,C225)</f>
        <v>129</v>
      </c>
    </row>
    <row r="224" ht="12.75">
      <c r="C224">
        <v>516</v>
      </c>
    </row>
    <row r="225" ht="12.75">
      <c r="C225">
        <v>129</v>
      </c>
    </row>
    <row r="226" ht="12.75">
      <c r="C226">
        <f>C227</f>
        <v>392</v>
      </c>
    </row>
    <row r="227" ht="12.75">
      <c r="C227">
        <f>SUM(C228,C231,C235)</f>
        <v>392</v>
      </c>
    </row>
    <row r="229" ht="12.75">
      <c r="C229">
        <v>0</v>
      </c>
    </row>
    <row r="230" ht="12.75">
      <c r="C230">
        <v>102</v>
      </c>
    </row>
    <row r="231" ht="12.75">
      <c r="C231">
        <f>SUM(C232:C234)</f>
        <v>302</v>
      </c>
    </row>
    <row r="232" ht="12.75">
      <c r="C232">
        <v>0</v>
      </c>
    </row>
    <row r="233" ht="12.75">
      <c r="C233">
        <v>0</v>
      </c>
    </row>
    <row r="234" ht="12.75">
      <c r="C234">
        <v>302</v>
      </c>
    </row>
    <row r="235" ht="12.75">
      <c r="C235">
        <v>90</v>
      </c>
    </row>
    <row r="237" ht="12.75">
      <c r="C237" s="52">
        <f>SUM(C238:C239)</f>
        <v>498</v>
      </c>
    </row>
    <row r="238" ht="12.75">
      <c r="C238" s="52">
        <v>398</v>
      </c>
    </row>
    <row r="239" ht="12.75">
      <c r="C239" s="52">
        <v>100</v>
      </c>
    </row>
    <row r="241" ht="12.75">
      <c r="C241">
        <v>0</v>
      </c>
    </row>
    <row r="243" ht="12.75">
      <c r="C243">
        <v>0</v>
      </c>
    </row>
    <row r="244" ht="12.75">
      <c r="C244">
        <v>0</v>
      </c>
    </row>
    <row r="245" ht="12.75">
      <c r="C245">
        <v>0</v>
      </c>
    </row>
    <row r="246" ht="12.75">
      <c r="C246">
        <v>0</v>
      </c>
    </row>
    <row r="248" ht="12.75">
      <c r="C248">
        <f>SUM(C249:C250)</f>
        <v>576</v>
      </c>
    </row>
    <row r="249" ht="12.75">
      <c r="C249">
        <v>271</v>
      </c>
    </row>
    <row r="250" ht="12.75">
      <c r="C250">
        <v>305</v>
      </c>
    </row>
    <row r="252" ht="12.75">
      <c r="C252">
        <v>22</v>
      </c>
    </row>
    <row r="253" ht="12.75">
      <c r="C253">
        <v>342</v>
      </c>
    </row>
    <row r="254" ht="12.75">
      <c r="C254">
        <v>0</v>
      </c>
    </row>
  </sheetData>
  <sheetProtection selectLockedCells="1" selectUnlockedCells="1"/>
  <mergeCells count="7">
    <mergeCell ref="A1:B1"/>
    <mergeCell ref="A3:B3"/>
    <mergeCell ref="A5:C5"/>
    <mergeCell ref="A7:A8"/>
    <mergeCell ref="A4:B4"/>
    <mergeCell ref="B7:C7"/>
    <mergeCell ref="A2:B2"/>
  </mergeCells>
  <printOptions headings="1"/>
  <pageMargins left="0.75" right="0.75" top="1" bottom="1" header="0.5118055555555555" footer="0.5118055555555555"/>
  <pageSetup cellComments="atEnd" horizontalDpi="300" verticalDpi="3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2" sqref="A2:F2"/>
    </sheetView>
  </sheetViews>
  <sheetFormatPr defaultColWidth="9.140625" defaultRowHeight="12.75"/>
  <cols>
    <col min="1" max="1" width="52.57421875" style="59" customWidth="1"/>
    <col min="2" max="2" width="8.140625" style="78" customWidth="1"/>
    <col min="3" max="3" width="8.57421875" style="78" customWidth="1"/>
    <col min="4" max="5" width="9.140625" style="78" hidden="1" customWidth="1"/>
    <col min="6" max="6" width="10.421875" style="59" customWidth="1"/>
    <col min="7" max="16384" width="10.28125" style="78" customWidth="1"/>
  </cols>
  <sheetData>
    <row r="1" spans="1:6" ht="15.75">
      <c r="A1" s="258" t="s">
        <v>492</v>
      </c>
      <c r="B1" s="258"/>
      <c r="C1" s="258"/>
      <c r="D1" s="258"/>
      <c r="E1" s="258"/>
      <c r="F1" s="259"/>
    </row>
    <row r="2" spans="1:6" s="59" customFormat="1" ht="15.75" customHeight="1">
      <c r="A2" s="258" t="s">
        <v>429</v>
      </c>
      <c r="B2" s="258"/>
      <c r="C2" s="258"/>
      <c r="D2" s="258"/>
      <c r="E2" s="258"/>
      <c r="F2" s="259"/>
    </row>
    <row r="3" spans="1:10" s="59" customFormat="1" ht="15.75">
      <c r="A3" s="260" t="s">
        <v>394</v>
      </c>
      <c r="B3" s="260"/>
      <c r="C3" s="260"/>
      <c r="D3" s="260"/>
      <c r="E3" s="260"/>
      <c r="F3" s="259"/>
      <c r="H3" s="201"/>
      <c r="I3" s="201"/>
      <c r="J3" s="201"/>
    </row>
    <row r="4" spans="1:10" s="59" customFormat="1" ht="15.75">
      <c r="A4" s="261" t="s">
        <v>285</v>
      </c>
      <c r="B4" s="261"/>
      <c r="C4" s="261"/>
      <c r="D4" s="261"/>
      <c r="E4" s="261"/>
      <c r="F4" s="259"/>
      <c r="H4" s="201"/>
      <c r="I4" s="201"/>
      <c r="J4" s="201"/>
    </row>
    <row r="5" spans="1:10" s="59" customFormat="1" ht="16.5" thickBot="1">
      <c r="A5" s="260"/>
      <c r="B5" s="260"/>
      <c r="C5" s="260"/>
      <c r="D5" s="260"/>
      <c r="E5" s="260"/>
      <c r="F5" s="259"/>
      <c r="H5" s="201"/>
      <c r="I5" s="201"/>
      <c r="J5" s="201"/>
    </row>
    <row r="6" spans="1:10" s="59" customFormat="1" ht="24" customHeight="1">
      <c r="A6" s="60"/>
      <c r="B6" s="60"/>
      <c r="C6" s="60"/>
      <c r="D6" s="60"/>
      <c r="E6" s="60"/>
      <c r="F6" s="228" t="s">
        <v>430</v>
      </c>
      <c r="G6" s="229"/>
      <c r="H6" s="232"/>
      <c r="I6" s="234"/>
      <c r="J6" s="201"/>
    </row>
    <row r="7" spans="1:10" s="59" customFormat="1" ht="31.5" customHeight="1">
      <c r="A7" s="61" t="s">
        <v>0</v>
      </c>
      <c r="B7" s="183" t="s">
        <v>286</v>
      </c>
      <c r="C7" s="184" t="s">
        <v>296</v>
      </c>
      <c r="D7" s="62"/>
      <c r="E7" s="62"/>
      <c r="F7" s="132" t="s">
        <v>491</v>
      </c>
      <c r="G7" s="132" t="s">
        <v>432</v>
      </c>
      <c r="H7" s="233"/>
      <c r="I7" s="235"/>
      <c r="J7" s="201"/>
    </row>
    <row r="8" spans="1:10" s="68" customFormat="1" ht="47.25">
      <c r="A8" s="63" t="s">
        <v>92</v>
      </c>
      <c r="B8" s="64"/>
      <c r="C8" s="65"/>
      <c r="D8" s="66"/>
      <c r="E8" s="67"/>
      <c r="F8" s="65">
        <v>47470</v>
      </c>
      <c r="G8" s="65">
        <v>48285</v>
      </c>
      <c r="H8" s="65"/>
      <c r="I8" s="202"/>
      <c r="J8" s="203"/>
    </row>
    <row r="9" spans="1:10" s="68" customFormat="1" ht="15.75">
      <c r="A9" s="63" t="s">
        <v>25</v>
      </c>
      <c r="B9" s="64"/>
      <c r="C9" s="65"/>
      <c r="D9" s="66"/>
      <c r="E9" s="67"/>
      <c r="F9" s="65">
        <v>42400</v>
      </c>
      <c r="G9" s="65">
        <v>51079</v>
      </c>
      <c r="H9" s="65"/>
      <c r="I9" s="202"/>
      <c r="J9" s="203"/>
    </row>
    <row r="10" spans="1:10" s="68" customFormat="1" ht="15.75">
      <c r="A10" s="63" t="s">
        <v>287</v>
      </c>
      <c r="B10" s="64"/>
      <c r="C10" s="65"/>
      <c r="D10" s="66"/>
      <c r="E10" s="67"/>
      <c r="F10" s="65">
        <v>28643</v>
      </c>
      <c r="G10" s="65">
        <v>41439</v>
      </c>
      <c r="H10" s="65"/>
      <c r="I10" s="202"/>
      <c r="J10" s="203"/>
    </row>
    <row r="11" spans="1:10" s="68" customFormat="1" ht="15.75">
      <c r="A11" s="63" t="s">
        <v>288</v>
      </c>
      <c r="B11" s="64"/>
      <c r="C11" s="65"/>
      <c r="D11" s="66"/>
      <c r="E11" s="67"/>
      <c r="F11" s="65">
        <v>5857</v>
      </c>
      <c r="G11" s="65">
        <v>6508</v>
      </c>
      <c r="H11" s="65"/>
      <c r="I11" s="202"/>
      <c r="J11" s="203"/>
    </row>
    <row r="12" spans="1:10" s="68" customFormat="1" ht="15.75">
      <c r="A12" s="63" t="s">
        <v>93</v>
      </c>
      <c r="B12" s="64"/>
      <c r="C12" s="65"/>
      <c r="D12" s="66"/>
      <c r="E12" s="67"/>
      <c r="F12" s="65">
        <v>0</v>
      </c>
      <c r="G12" s="65">
        <v>0</v>
      </c>
      <c r="H12" s="65"/>
      <c r="I12" s="202"/>
      <c r="J12" s="203"/>
    </row>
    <row r="13" spans="1:10" s="68" customFormat="1" ht="15.75">
      <c r="A13" s="63" t="s">
        <v>499</v>
      </c>
      <c r="B13" s="69"/>
      <c r="C13" s="65"/>
      <c r="D13" s="66"/>
      <c r="E13" s="67"/>
      <c r="F13" s="65">
        <v>0</v>
      </c>
      <c r="G13" s="65">
        <v>0</v>
      </c>
      <c r="H13" s="65"/>
      <c r="I13" s="202"/>
      <c r="J13" s="203"/>
    </row>
    <row r="14" spans="1:10" s="68" customFormat="1" ht="15.75">
      <c r="A14" s="63" t="s">
        <v>94</v>
      </c>
      <c r="B14" s="64"/>
      <c r="C14" s="65"/>
      <c r="D14" s="66"/>
      <c r="E14" s="67"/>
      <c r="F14" s="65">
        <v>109515</v>
      </c>
      <c r="G14" s="65">
        <v>109515</v>
      </c>
      <c r="H14" s="65"/>
      <c r="I14" s="202"/>
      <c r="J14" s="203"/>
    </row>
    <row r="15" spans="1:10" s="68" customFormat="1" ht="15.75">
      <c r="A15" s="70" t="s">
        <v>95</v>
      </c>
      <c r="B15" s="71"/>
      <c r="C15" s="71"/>
      <c r="D15" s="72">
        <f>SUM(D8:D14)</f>
        <v>0</v>
      </c>
      <c r="E15" s="72">
        <f>SUM(E8:E14)</f>
        <v>0</v>
      </c>
      <c r="F15" s="71">
        <f>SUM(F8:F14)</f>
        <v>233885</v>
      </c>
      <c r="G15" s="71">
        <f>SUM(G8:G14)</f>
        <v>256826</v>
      </c>
      <c r="H15" s="204"/>
      <c r="I15" s="202"/>
      <c r="J15" s="203"/>
    </row>
    <row r="16" spans="1:10" s="68" customFormat="1" ht="15.75">
      <c r="A16" s="73"/>
      <c r="B16" s="74"/>
      <c r="C16" s="74"/>
      <c r="D16" s="75"/>
      <c r="E16" s="74"/>
      <c r="F16" s="59"/>
      <c r="G16" s="59"/>
      <c r="H16" s="201"/>
      <c r="I16" s="202"/>
      <c r="J16" s="203"/>
    </row>
    <row r="17" spans="1:10" s="68" customFormat="1" ht="15.75">
      <c r="A17" s="63" t="s">
        <v>96</v>
      </c>
      <c r="B17" s="65"/>
      <c r="C17" s="65"/>
      <c r="D17" s="66"/>
      <c r="E17" s="67"/>
      <c r="F17" s="65">
        <v>23725</v>
      </c>
      <c r="G17" s="65">
        <v>27315</v>
      </c>
      <c r="H17" s="65"/>
      <c r="I17" s="202"/>
      <c r="J17" s="203"/>
    </row>
    <row r="18" spans="1:10" s="68" customFormat="1" ht="15.75">
      <c r="A18" s="63" t="s">
        <v>97</v>
      </c>
      <c r="B18" s="65"/>
      <c r="C18" s="65"/>
      <c r="D18" s="66"/>
      <c r="E18" s="67"/>
      <c r="F18" s="65">
        <v>5890</v>
      </c>
      <c r="G18" s="65">
        <v>6090</v>
      </c>
      <c r="H18" s="65"/>
      <c r="I18" s="202"/>
      <c r="J18" s="203"/>
    </row>
    <row r="19" spans="1:10" s="68" customFormat="1" ht="47.25">
      <c r="A19" s="63" t="s">
        <v>98</v>
      </c>
      <c r="B19" s="65"/>
      <c r="C19" s="65"/>
      <c r="D19" s="66"/>
      <c r="E19" s="67"/>
      <c r="F19" s="65">
        <v>61780</v>
      </c>
      <c r="G19" s="65">
        <v>68644</v>
      </c>
      <c r="H19" s="65"/>
      <c r="I19" s="202"/>
      <c r="J19" s="203"/>
    </row>
    <row r="20" spans="1:10" s="68" customFormat="1" ht="15.75">
      <c r="A20" s="63" t="s">
        <v>99</v>
      </c>
      <c r="B20" s="65"/>
      <c r="C20" s="65"/>
      <c r="D20" s="66"/>
      <c r="E20" s="67"/>
      <c r="F20" s="65">
        <v>17410</v>
      </c>
      <c r="G20" s="65">
        <v>17410</v>
      </c>
      <c r="H20" s="65"/>
      <c r="I20" s="202"/>
      <c r="J20" s="203"/>
    </row>
    <row r="21" spans="1:10" s="68" customFormat="1" ht="15.75">
      <c r="A21" s="63" t="s">
        <v>100</v>
      </c>
      <c r="B21" s="65"/>
      <c r="C21" s="65"/>
      <c r="D21" s="66"/>
      <c r="E21" s="67"/>
      <c r="F21" s="65">
        <v>5145</v>
      </c>
      <c r="G21" s="65">
        <v>5094</v>
      </c>
      <c r="H21" s="65"/>
      <c r="I21" s="202"/>
      <c r="J21" s="203"/>
    </row>
    <row r="22" spans="1:10" s="68" customFormat="1" ht="15.75">
      <c r="A22" s="63" t="s">
        <v>396</v>
      </c>
      <c r="B22" s="65"/>
      <c r="C22" s="65"/>
      <c r="D22" s="66"/>
      <c r="E22" s="67"/>
      <c r="F22" s="65">
        <v>1000</v>
      </c>
      <c r="G22" s="65">
        <v>1000</v>
      </c>
      <c r="H22" s="65"/>
      <c r="I22" s="202"/>
      <c r="J22" s="203"/>
    </row>
    <row r="23" spans="1:10" s="68" customFormat="1" ht="15.75">
      <c r="A23" s="63" t="s">
        <v>487</v>
      </c>
      <c r="B23" s="65"/>
      <c r="C23" s="65"/>
      <c r="D23" s="66"/>
      <c r="E23" s="67"/>
      <c r="F23" s="65">
        <v>0</v>
      </c>
      <c r="G23" s="65">
        <v>0</v>
      </c>
      <c r="H23" s="65"/>
      <c r="I23" s="202"/>
      <c r="J23" s="203"/>
    </row>
    <row r="24" spans="1:10" s="68" customFormat="1" ht="15.75">
      <c r="A24" s="63" t="s">
        <v>289</v>
      </c>
      <c r="B24" s="65"/>
      <c r="C24" s="65"/>
      <c r="D24" s="66"/>
      <c r="E24" s="67"/>
      <c r="F24" s="65">
        <v>79452</v>
      </c>
      <c r="G24" s="65">
        <v>94422</v>
      </c>
      <c r="H24" s="65"/>
      <c r="I24" s="202"/>
      <c r="J24" s="203"/>
    </row>
    <row r="25" spans="1:10" s="68" customFormat="1" ht="15.75">
      <c r="A25" s="70" t="s">
        <v>101</v>
      </c>
      <c r="B25" s="76"/>
      <c r="C25" s="76"/>
      <c r="D25" s="77">
        <f>SUM(D17:D24)</f>
        <v>0</v>
      </c>
      <c r="E25" s="77">
        <f>SUM(E17:E24)</f>
        <v>0</v>
      </c>
      <c r="F25" s="76">
        <f>SUM(F17:F24)</f>
        <v>194402</v>
      </c>
      <c r="G25" s="76">
        <f>SUM(G17:G24)</f>
        <v>219975</v>
      </c>
      <c r="H25" s="205"/>
      <c r="I25" s="202"/>
      <c r="J25" s="203"/>
    </row>
    <row r="26" spans="4:10" ht="15.75">
      <c r="D26" s="79"/>
      <c r="E26" s="79"/>
      <c r="H26" s="79"/>
      <c r="I26" s="79"/>
      <c r="J26" s="79"/>
    </row>
    <row r="27" spans="4:10" ht="15.75">
      <c r="D27" s="79"/>
      <c r="E27" s="79"/>
      <c r="H27" s="79"/>
      <c r="I27" s="79"/>
      <c r="J27" s="79"/>
    </row>
    <row r="28" spans="4:10" ht="15.75">
      <c r="D28" s="79"/>
      <c r="E28" s="79"/>
      <c r="H28" s="79"/>
      <c r="I28" s="79"/>
      <c r="J28" s="79"/>
    </row>
    <row r="29" spans="8:10" ht="15.75">
      <c r="H29" s="79"/>
      <c r="I29" s="79"/>
      <c r="J29" s="79"/>
    </row>
    <row r="30" spans="8:10" ht="15.75">
      <c r="H30" s="79"/>
      <c r="I30" s="79"/>
      <c r="J30" s="79"/>
    </row>
    <row r="31" spans="8:10" ht="15.75">
      <c r="H31" s="79"/>
      <c r="I31" s="79"/>
      <c r="J31" s="79"/>
    </row>
    <row r="32" spans="8:10" ht="15.75">
      <c r="H32" s="79"/>
      <c r="I32" s="79"/>
      <c r="J32" s="79"/>
    </row>
    <row r="33" spans="8:10" ht="15.75">
      <c r="H33" s="79"/>
      <c r="I33" s="79"/>
      <c r="J33" s="79"/>
    </row>
    <row r="34" spans="8:10" ht="15.75">
      <c r="H34" s="79"/>
      <c r="I34" s="79"/>
      <c r="J34" s="79"/>
    </row>
    <row r="35" spans="8:10" ht="15.75">
      <c r="H35" s="79"/>
      <c r="I35" s="79"/>
      <c r="J35" s="79"/>
    </row>
    <row r="36" spans="8:10" ht="15.75">
      <c r="H36" s="79"/>
      <c r="I36" s="79"/>
      <c r="J36" s="79"/>
    </row>
    <row r="37" spans="8:10" ht="15.75">
      <c r="H37" s="79"/>
      <c r="I37" s="79"/>
      <c r="J37" s="79"/>
    </row>
    <row r="38" spans="8:10" ht="15.75">
      <c r="H38" s="79"/>
      <c r="I38" s="79"/>
      <c r="J38" s="79"/>
    </row>
    <row r="39" spans="8:10" ht="15.75">
      <c r="H39" s="79"/>
      <c r="I39" s="79"/>
      <c r="J39" s="79"/>
    </row>
    <row r="40" spans="8:10" ht="15.75">
      <c r="H40" s="79"/>
      <c r="I40" s="79"/>
      <c r="J40" s="79"/>
    </row>
    <row r="41" spans="8:10" ht="15.75">
      <c r="H41" s="79"/>
      <c r="I41" s="79"/>
      <c r="J41" s="79"/>
    </row>
    <row r="42" spans="8:10" ht="15.75">
      <c r="H42" s="79"/>
      <c r="I42" s="79"/>
      <c r="J42" s="79"/>
    </row>
    <row r="43" spans="8:10" ht="15.75">
      <c r="H43" s="79"/>
      <c r="I43" s="79"/>
      <c r="J43" s="79"/>
    </row>
    <row r="44" spans="8:10" ht="15.75">
      <c r="H44" s="79"/>
      <c r="I44" s="79"/>
      <c r="J44" s="79"/>
    </row>
    <row r="45" spans="8:10" ht="15.75">
      <c r="H45" s="79"/>
      <c r="I45" s="79"/>
      <c r="J45" s="79"/>
    </row>
    <row r="46" spans="8:10" ht="15.75">
      <c r="H46" s="79"/>
      <c r="I46" s="79"/>
      <c r="J46" s="79"/>
    </row>
    <row r="47" spans="8:10" ht="15.75">
      <c r="H47" s="79"/>
      <c r="I47" s="79"/>
      <c r="J47" s="79"/>
    </row>
    <row r="48" spans="8:10" ht="15.75">
      <c r="H48" s="79"/>
      <c r="I48" s="79"/>
      <c r="J48" s="79"/>
    </row>
    <row r="49" spans="8:10" ht="15.75">
      <c r="H49" s="79"/>
      <c r="I49" s="79"/>
      <c r="J49" s="79"/>
    </row>
  </sheetData>
  <sheetProtection/>
  <mergeCells count="8">
    <mergeCell ref="H6:H7"/>
    <mergeCell ref="I6:I7"/>
    <mergeCell ref="A1:F1"/>
    <mergeCell ref="F6:G6"/>
    <mergeCell ref="A2:F2"/>
    <mergeCell ref="A3:F3"/>
    <mergeCell ref="A4:F4"/>
    <mergeCell ref="A5:F5"/>
  </mergeCells>
  <printOptions headings="1"/>
  <pageMargins left="0.75" right="0.75" top="1" bottom="1" header="0.5" footer="0.5"/>
  <pageSetup cellComments="atEnd" horizontalDpi="600" verticalDpi="600" orientation="portrait" paperSize="9" scale="7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8515625" style="81" customWidth="1"/>
    <col min="2" max="2" width="8.57421875" style="78" customWidth="1"/>
    <col min="3" max="3" width="8.28125" style="81" customWidth="1"/>
    <col min="4" max="4" width="9.7109375" style="81" customWidth="1"/>
    <col min="5" max="5" width="9.421875" style="78" bestFit="1" customWidth="1"/>
    <col min="6" max="16384" width="10.28125" style="78" customWidth="1"/>
  </cols>
  <sheetData>
    <row r="1" spans="1:5" s="81" customFormat="1" ht="19.5" customHeight="1">
      <c r="A1" s="80"/>
      <c r="B1" s="80"/>
      <c r="C1" s="80"/>
      <c r="D1" s="80"/>
      <c r="E1" s="80"/>
    </row>
    <row r="2" spans="1:5" s="81" customFormat="1" ht="19.5" customHeight="1">
      <c r="A2" s="80" t="s">
        <v>522</v>
      </c>
      <c r="B2" s="80"/>
      <c r="C2" s="80"/>
      <c r="D2" s="80"/>
      <c r="E2" s="80"/>
    </row>
    <row r="3" spans="1:7" s="81" customFormat="1" ht="19.5" customHeight="1">
      <c r="A3" s="80" t="s">
        <v>394</v>
      </c>
      <c r="B3" s="80"/>
      <c r="C3" s="80"/>
      <c r="D3" s="80"/>
      <c r="E3" s="80"/>
      <c r="G3" s="96"/>
    </row>
    <row r="4" spans="1:7" s="81" customFormat="1" ht="15.75">
      <c r="A4" s="80" t="s">
        <v>290</v>
      </c>
      <c r="B4" s="80"/>
      <c r="C4" s="80"/>
      <c r="D4" s="80"/>
      <c r="E4" s="80"/>
      <c r="G4" s="96"/>
    </row>
    <row r="5" spans="1:7" s="81" customFormat="1" ht="15.75">
      <c r="A5" s="82"/>
      <c r="B5" s="82"/>
      <c r="C5" s="82"/>
      <c r="D5" s="82"/>
      <c r="E5" s="82"/>
      <c r="G5" s="96"/>
    </row>
    <row r="6" spans="1:7" s="81" customFormat="1" ht="27.75" customHeight="1">
      <c r="A6" s="83"/>
      <c r="B6" s="210"/>
      <c r="C6" s="210"/>
      <c r="D6" s="215" t="s">
        <v>430</v>
      </c>
      <c r="E6" s="83"/>
      <c r="G6" s="234"/>
    </row>
    <row r="7" spans="1:7" s="81" customFormat="1" ht="15.75" customHeight="1" thickBot="1">
      <c r="A7" s="82" t="s">
        <v>0</v>
      </c>
      <c r="B7" s="82" t="s">
        <v>286</v>
      </c>
      <c r="C7" s="82" t="s">
        <v>296</v>
      </c>
      <c r="D7" s="82" t="s">
        <v>491</v>
      </c>
      <c r="E7" s="82" t="s">
        <v>432</v>
      </c>
      <c r="G7" s="235"/>
    </row>
    <row r="8" spans="1:7" s="81" customFormat="1" ht="15.75" customHeight="1">
      <c r="A8" s="82" t="s">
        <v>102</v>
      </c>
      <c r="B8" s="82"/>
      <c r="C8" s="82"/>
      <c r="D8" s="208">
        <v>0</v>
      </c>
      <c r="E8" s="209">
        <v>0</v>
      </c>
      <c r="G8" s="206"/>
    </row>
    <row r="9" spans="1:7" s="81" customFormat="1" ht="15.75">
      <c r="A9" s="84" t="s">
        <v>103</v>
      </c>
      <c r="B9" s="178"/>
      <c r="C9" s="178"/>
      <c r="D9" s="132">
        <v>0</v>
      </c>
      <c r="E9" s="132">
        <v>0</v>
      </c>
      <c r="G9" s="206"/>
    </row>
    <row r="10" spans="1:7" s="81" customFormat="1" ht="15.75">
      <c r="A10" s="85" t="s">
        <v>104</v>
      </c>
      <c r="B10" s="86"/>
      <c r="C10" s="86"/>
      <c r="D10" s="179">
        <v>8907</v>
      </c>
      <c r="E10" s="179">
        <v>10145</v>
      </c>
      <c r="G10" s="206"/>
    </row>
    <row r="11" spans="1:7" s="81" customFormat="1" ht="15.75">
      <c r="A11" s="85" t="s">
        <v>105</v>
      </c>
      <c r="B11" s="86"/>
      <c r="C11" s="86"/>
      <c r="D11" s="179">
        <v>0</v>
      </c>
      <c r="E11" s="179">
        <v>0</v>
      </c>
      <c r="G11" s="206"/>
    </row>
    <row r="12" spans="1:7" s="81" customFormat="1" ht="15.75">
      <c r="A12" s="85" t="s">
        <v>291</v>
      </c>
      <c r="B12" s="86"/>
      <c r="C12" s="86"/>
      <c r="D12" s="179">
        <v>0</v>
      </c>
      <c r="E12" s="179">
        <v>0</v>
      </c>
      <c r="G12" s="206"/>
    </row>
    <row r="13" spans="1:7" s="81" customFormat="1" ht="31.5">
      <c r="A13" s="85" t="s">
        <v>106</v>
      </c>
      <c r="B13" s="86"/>
      <c r="C13" s="86"/>
      <c r="D13" s="179">
        <v>0</v>
      </c>
      <c r="E13" s="179">
        <v>0</v>
      </c>
      <c r="G13" s="206"/>
    </row>
    <row r="14" spans="1:7" s="81" customFormat="1" ht="15.75">
      <c r="A14" s="85" t="s">
        <v>292</v>
      </c>
      <c r="B14" s="86"/>
      <c r="C14" s="86"/>
      <c r="D14" s="179">
        <v>0</v>
      </c>
      <c r="E14" s="179">
        <v>0</v>
      </c>
      <c r="G14" s="206"/>
    </row>
    <row r="15" spans="1:7" s="81" customFormat="1" ht="15.75">
      <c r="A15" s="85" t="s">
        <v>293</v>
      </c>
      <c r="B15" s="86"/>
      <c r="C15" s="86"/>
      <c r="D15" s="179">
        <v>0</v>
      </c>
      <c r="E15" s="179">
        <v>0</v>
      </c>
      <c r="G15" s="206"/>
    </row>
    <row r="16" spans="1:7" s="81" customFormat="1" ht="15.75">
      <c r="A16" s="85" t="s">
        <v>107</v>
      </c>
      <c r="B16" s="86"/>
      <c r="C16" s="86"/>
      <c r="D16" s="179">
        <v>8907</v>
      </c>
      <c r="E16" s="179">
        <v>10145</v>
      </c>
      <c r="G16" s="207"/>
    </row>
    <row r="17" spans="1:7" s="89" customFormat="1" ht="15.75">
      <c r="A17" s="85"/>
      <c r="B17" s="86"/>
      <c r="C17" s="86"/>
      <c r="D17" s="179"/>
      <c r="E17" s="179"/>
      <c r="F17" s="81"/>
      <c r="G17" s="206"/>
    </row>
    <row r="18" spans="1:7" s="89" customFormat="1" ht="15.75">
      <c r="A18" s="87"/>
      <c r="B18" s="88"/>
      <c r="C18" s="88"/>
      <c r="D18" s="180"/>
      <c r="E18" s="180"/>
      <c r="G18" s="206"/>
    </row>
    <row r="19" spans="2:7" s="89" customFormat="1" ht="15.75">
      <c r="B19" s="90"/>
      <c r="C19" s="90"/>
      <c r="D19" s="179"/>
      <c r="E19" s="179"/>
      <c r="G19" s="206"/>
    </row>
    <row r="20" spans="1:7" s="89" customFormat="1" ht="15.75">
      <c r="A20" s="89" t="s">
        <v>108</v>
      </c>
      <c r="B20" s="91"/>
      <c r="C20" s="91"/>
      <c r="D20" s="181">
        <v>35310</v>
      </c>
      <c r="E20" s="181">
        <v>35310</v>
      </c>
      <c r="G20" s="206"/>
    </row>
    <row r="21" spans="1:7" s="89" customFormat="1" ht="15.75">
      <c r="A21" s="92" t="s">
        <v>109</v>
      </c>
      <c r="B21" s="91"/>
      <c r="C21" s="91"/>
      <c r="D21" s="181">
        <v>13080</v>
      </c>
      <c r="E21" s="181">
        <v>11686</v>
      </c>
      <c r="G21" s="206"/>
    </row>
    <row r="22" spans="1:7" s="89" customFormat="1" ht="31.5">
      <c r="A22" s="85" t="s">
        <v>294</v>
      </c>
      <c r="B22" s="86"/>
      <c r="C22" s="86"/>
      <c r="D22" s="179">
        <v>0</v>
      </c>
      <c r="E22" s="179">
        <v>0</v>
      </c>
      <c r="G22" s="206"/>
    </row>
    <row r="23" spans="1:7" s="89" customFormat="1" ht="15.75">
      <c r="A23" s="85" t="s">
        <v>110</v>
      </c>
      <c r="B23" s="86"/>
      <c r="C23" s="86"/>
      <c r="D23" s="179"/>
      <c r="E23" s="179"/>
      <c r="G23" s="206"/>
    </row>
    <row r="24" spans="1:7" s="89" customFormat="1" ht="15.75">
      <c r="A24" s="85" t="s">
        <v>295</v>
      </c>
      <c r="B24" s="86"/>
      <c r="C24" s="86"/>
      <c r="D24" s="179">
        <v>0</v>
      </c>
      <c r="E24" s="179">
        <v>0</v>
      </c>
      <c r="G24" s="206"/>
    </row>
    <row r="25" spans="1:7" s="89" customFormat="1" ht="15.75">
      <c r="A25" s="85" t="s">
        <v>111</v>
      </c>
      <c r="B25" s="86"/>
      <c r="C25" s="86"/>
      <c r="D25" s="179">
        <v>0</v>
      </c>
      <c r="E25" s="179">
        <v>0</v>
      </c>
      <c r="G25" s="206"/>
    </row>
    <row r="26" spans="1:7" s="89" customFormat="1" ht="15.75">
      <c r="A26" s="85" t="s">
        <v>488</v>
      </c>
      <c r="B26" s="86"/>
      <c r="C26" s="86"/>
      <c r="D26" s="179">
        <v>0</v>
      </c>
      <c r="E26" s="179">
        <v>0</v>
      </c>
      <c r="G26" s="206"/>
    </row>
    <row r="27" spans="1:7" s="89" customFormat="1" ht="15.75">
      <c r="A27" s="85" t="s">
        <v>289</v>
      </c>
      <c r="B27" s="86"/>
      <c r="C27" s="86"/>
      <c r="D27" s="179">
        <v>0</v>
      </c>
      <c r="E27" s="179">
        <v>0</v>
      </c>
      <c r="G27" s="206"/>
    </row>
    <row r="28" spans="1:7" s="89" customFormat="1" ht="15.75">
      <c r="A28" s="85" t="s">
        <v>112</v>
      </c>
      <c r="B28" s="86"/>
      <c r="C28" s="86"/>
      <c r="D28" s="179">
        <v>48390</v>
      </c>
      <c r="E28" s="179">
        <v>46996</v>
      </c>
      <c r="G28" s="207"/>
    </row>
    <row r="29" spans="1:7" s="89" customFormat="1" ht="45.75" customHeight="1">
      <c r="A29" s="85" t="s">
        <v>113</v>
      </c>
      <c r="B29" s="86"/>
      <c r="C29" s="86"/>
      <c r="D29" s="179">
        <v>242792</v>
      </c>
      <c r="E29" s="179">
        <v>266971</v>
      </c>
      <c r="G29" s="207"/>
    </row>
    <row r="30" spans="1:7" s="89" customFormat="1" ht="44.25" customHeight="1">
      <c r="A30" s="87" t="s">
        <v>114</v>
      </c>
      <c r="B30" s="93"/>
      <c r="C30" s="93"/>
      <c r="D30" s="181">
        <v>242792</v>
      </c>
      <c r="E30" s="181">
        <v>266971</v>
      </c>
      <c r="G30" s="207"/>
    </row>
    <row r="31" spans="1:7" ht="15.75">
      <c r="A31" s="94"/>
      <c r="B31" s="95"/>
      <c r="C31" s="95"/>
      <c r="D31" s="182"/>
      <c r="E31" s="182"/>
      <c r="F31" s="89"/>
      <c r="G31" s="79"/>
    </row>
    <row r="32" spans="1:7" ht="15.75">
      <c r="A32" s="94"/>
      <c r="B32" s="95"/>
      <c r="C32" s="95"/>
      <c r="D32" s="182"/>
      <c r="E32" s="182"/>
      <c r="G32" s="79"/>
    </row>
    <row r="33" spans="4:7" ht="15.75">
      <c r="D33" s="96"/>
      <c r="E33" s="79"/>
      <c r="F33" s="79"/>
      <c r="G33" s="79"/>
    </row>
    <row r="34" spans="4:7" ht="15.75">
      <c r="D34" s="96"/>
      <c r="E34" s="79"/>
      <c r="F34" s="79"/>
      <c r="G34" s="79"/>
    </row>
    <row r="35" spans="4:7" ht="15.75">
      <c r="D35" s="96"/>
      <c r="E35" s="79"/>
      <c r="F35" s="79"/>
      <c r="G35" s="79"/>
    </row>
    <row r="36" spans="4:7" ht="15.75">
      <c r="D36" s="96"/>
      <c r="E36" s="79"/>
      <c r="F36" s="79"/>
      <c r="G36" s="79"/>
    </row>
    <row r="37" spans="6:7" ht="15.75">
      <c r="F37" s="79"/>
      <c r="G37" s="79"/>
    </row>
    <row r="38" spans="6:7" ht="15.75">
      <c r="F38" s="79"/>
      <c r="G38" s="79"/>
    </row>
  </sheetData>
  <sheetProtection/>
  <mergeCells count="1">
    <mergeCell ref="G6:G7"/>
  </mergeCells>
  <printOptions headings="1"/>
  <pageMargins left="0.75" right="0.23" top="1" bottom="1" header="0.5" footer="0.5"/>
  <pageSetup cellComments="atEnd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2013-09-25T06:33:12Z</cp:lastPrinted>
  <dcterms:created xsi:type="dcterms:W3CDTF">2011-11-25T07:46:57Z</dcterms:created>
  <dcterms:modified xsi:type="dcterms:W3CDTF">2014-04-30T09:31:01Z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