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kiemelt ei" sheetId="1" r:id="rId1"/>
    <sheet name="kiadások önkorm" sheetId="2" r:id="rId2"/>
    <sheet name="bevételek önkormányzat" sheetId="3" r:id="rId3"/>
    <sheet name="tartalékok" sheetId="4" r:id="rId4"/>
    <sheet name="átadott" sheetId="5" r:id="rId5"/>
    <sheet name="szociális kiadások" sheetId="6" r:id="rId6"/>
    <sheet name="Munka3" sheetId="7" r:id="rId7"/>
  </sheets>
  <definedNames>
    <definedName name="_xlnm.Print_Area" localSheetId="4">'átadott'!$A$1:$C$118</definedName>
    <definedName name="_xlnm.Print_Area" localSheetId="2">'bevételek önkormányzat'!$A$1:$G$98</definedName>
    <definedName name="_xlnm.Print_Area" localSheetId="1">'kiadások önkorm'!$A$1:$G$123</definedName>
    <definedName name="_xlnm.Print_Area" localSheetId="0">'kiemelt ei'!$A$1:$B$28</definedName>
  </definedNames>
  <calcPr fullCalcOnLoad="1"/>
</workbook>
</file>

<file path=xl/sharedStrings.xml><?xml version="1.0" encoding="utf-8"?>
<sst xmlns="http://schemas.openxmlformats.org/spreadsheetml/2006/main" count="765" uniqueCount="514">
  <si>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</si>
  <si>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</si>
  <si>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</si>
  <si>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</si>
  <si>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</si>
  <si>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</si>
  <si>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</si>
  <si>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</si>
  <si>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</si>
  <si>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</si>
  <si>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</si>
  <si>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</si>
  <si>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</si>
  <si>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</si>
  <si>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</si>
  <si>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</si>
  <si>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</si>
  <si>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</si>
  <si>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</si>
  <si>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</si>
  <si>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</si>
  <si>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</si>
  <si>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</si>
  <si>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</si>
  <si>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</si>
  <si>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</si>
  <si>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</si>
  <si>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</si>
  <si>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</si>
  <si>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</si>
  <si>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</si>
  <si>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</si>
  <si>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</si>
  <si>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</si>
  <si>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</si>
  <si>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</si>
  <si>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</si>
  <si>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</si>
  <si>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</si>
  <si>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</si>
  <si>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</si>
  <si>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</si>
  <si>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</si>
  <si>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</si>
  <si>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</si>
  <si>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</si>
  <si>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</si>
  <si>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</si>
  <si>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</si>
  <si>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</si>
  <si>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</si>
  <si>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</si>
  <si>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</si>
  <si>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</si>
  <si>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</si>
  <si>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</si>
  <si>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</si>
  <si>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</si>
  <si>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</si>
  <si>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</si>
  <si>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</si>
  <si>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</si>
  <si>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</si>
  <si>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</si>
  <si>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</si>
  <si>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</si>
  <si>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</si>
  <si>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</si>
  <si>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</si>
  <si>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</si>
  <si>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</si>
  <si>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</si>
  <si>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</si>
  <si>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</si>
  <si>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</si>
  <si>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</si>
  <si>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</si>
  <si>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</si>
  <si>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</si>
  <si>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</si>
  <si>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</si>
  <si>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</si>
  <si>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</si>
  <si>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</si>
  <si>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</si>
  <si>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</si>
  <si>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</si>
  <si>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</si>
  <si>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</si>
  <si>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</si>
  <si>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</si>
  <si>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</si>
  <si>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</si>
  <si>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</si>
  <si>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</si>
  <si>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</si>
  <si>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</si>
  <si>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</si>
  <si>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</si>
  <si>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</si>
  <si>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</si>
  <si>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</si>
  <si>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</si>
  <si>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</si>
  <si>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</si>
  <si>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</si>
  <si>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</si>
  <si>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</si>
  <si>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</si>
  <si>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</si>
  <si>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</si>
  <si>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</si>
  <si>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</si>
  <si>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</si>
  <si>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</si>
  <si>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</si>
  <si>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</si>
  <si>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</si>
  <si>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</si>
  <si>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</si>
  <si>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</si>
  <si>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</si>
  <si>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</si>
  <si>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</si>
  <si>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</si>
  <si>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</si>
  <si>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</si>
  <si>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</si>
  <si>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</si>
  <si>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</si>
  <si>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</si>
  <si>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</si>
  <si>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</si>
  <si>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</si>
  <si>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</si>
  <si>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</si>
  <si>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</si>
  <si>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</si>
  <si>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</si>
  <si>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</si>
  <si>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</si>
  <si>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</si>
  <si>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</si>
  <si>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</si>
  <si>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</si>
  <si>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</si>
  <si>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</si>
  <si>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</si>
  <si>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</si>
  <si>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</si>
  <si>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</si>
  <si>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</si>
  <si>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</si>
  <si>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</si>
  <si>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</si>
  <si>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</si>
  <si>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</si>
  <si>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</si>
  <si>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</si>
  <si>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</si>
  <si>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</si>
  <si>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</si>
  <si>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</si>
  <si>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</si>
  <si>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</si>
  <si>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</si>
  <si>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</si>
  <si>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</si>
  <si>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</si>
  <si>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</si>
  <si>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</si>
  <si>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</si>
  <si>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K513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</si>
  <si>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</si>
  <si>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</si>
  <si>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</si>
  <si>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</si>
  <si>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</si>
  <si>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</si>
  <si>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</si>
  <si>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</si>
  <si>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</si>
  <si>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</si>
  <si>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</si>
  <si>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</si>
  <si>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</si>
  <si>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</si>
  <si>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</si>
  <si>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</si>
  <si>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</si>
  <si>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</si>
  <si>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</si>
  <si>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</si>
  <si>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</si>
  <si>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</si>
  <si>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</si>
  <si>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</si>
  <si>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</si>
  <si>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</si>
  <si>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</si>
  <si>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</si>
  <si>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</si>
  <si>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</si>
  <si>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ÖNKORMÁNYZATI ELŐIRÁNYZATOK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</si>
  <si>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</si>
  <si>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</si>
  <si>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</si>
  <si>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</si>
  <si>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</si>
  <si>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</si>
  <si>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</si>
  <si>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</si>
  <si>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</si>
  <si>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</si>
  <si>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</si>
  <si>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</si>
  <si>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</si>
  <si>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</si>
  <si>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</si>
  <si>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</si>
  <si>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</si>
  <si>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</si>
  <si>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</si>
  <si>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</si>
  <si>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</si>
  <si>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</si>
  <si>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</si>
  <si>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</si>
  <si>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</si>
  <si>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</si>
  <si>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</si>
  <si>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</si>
  <si>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</si>
  <si>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</si>
  <si>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</si>
  <si>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</si>
  <si>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</si>
  <si>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</si>
  <si>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</si>
  <si>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</si>
  <si>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</si>
  <si>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</si>
  <si>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</si>
  <si>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</si>
  <si>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</si>
  <si>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</si>
  <si>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</si>
  <si>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</si>
  <si>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</si>
  <si>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</si>
  <si>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</si>
  <si>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</si>
  <si>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</si>
  <si>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</si>
  <si>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</si>
  <si>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</si>
  <si>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</si>
  <si>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</si>
  <si>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</si>
  <si>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</si>
  <si>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</si>
  <si>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</si>
  <si>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</si>
  <si>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</si>
  <si>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</si>
  <si>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</si>
  <si>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</si>
  <si>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</si>
  <si>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</si>
  <si>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</si>
  <si>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</si>
  <si>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</si>
  <si>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</si>
  <si>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</si>
  <si>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</si>
  <si>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</si>
  <si>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</si>
  <si>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</si>
  <si>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</si>
  <si>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</si>
  <si>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</si>
  <si>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</si>
  <si>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</si>
  <si>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</si>
  <si>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</si>
  <si>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</si>
  <si>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</si>
  <si>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</si>
  <si>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</si>
  <si>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</si>
  <si>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</si>
  <si>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</si>
  <si>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</si>
  <si>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</si>
  <si>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</si>
  <si>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</si>
  <si>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</si>
  <si>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</si>
  <si>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</si>
  <si>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</si>
  <si>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</si>
  <si>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</si>
  <si>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</si>
  <si>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</si>
  <si>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</si>
  <si>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</si>
  <si>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</si>
  <si>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</si>
  <si>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</si>
  <si>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</si>
  <si>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</si>
  <si>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</si>
  <si>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</si>
  <si>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</si>
  <si>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</si>
  <si>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</si>
  <si>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</si>
  <si>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</si>
  <si>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</si>
  <si>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</si>
  <si>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</si>
  <si>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</si>
  <si>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</si>
  <si>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</si>
  <si>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</si>
  <si>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</si>
  <si>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</si>
  <si>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</si>
  <si>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</si>
  <si>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</si>
  <si>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</si>
  <si>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</si>
  <si>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</si>
  <si>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</si>
  <si>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</si>
  <si>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</si>
  <si>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</si>
  <si>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</si>
  <si>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</si>
  <si>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</si>
  <si>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</si>
  <si>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</si>
  <si>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</si>
  <si>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</si>
  <si>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</si>
  <si>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</si>
  <si>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</si>
  <si>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</si>
  <si>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</si>
  <si>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</si>
  <si>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</si>
  <si>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</si>
  <si>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</si>
  <si>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</si>
  <si>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</si>
  <si>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</si>
  <si>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</si>
  <si>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</si>
  <si>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</si>
  <si>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</si>
  <si>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</si>
  <si>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</si>
  <si>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</si>
  <si>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</si>
  <si>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</si>
  <si>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</si>
  <si>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</si>
  <si>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</si>
  <si>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</si>
  <si>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</si>
  <si>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</si>
  <si>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</si>
  <si>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</si>
  <si>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</si>
  <si>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</si>
  <si>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</si>
  <si>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</si>
  <si>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</si>
  <si>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</si>
  <si>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</si>
  <si>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</si>
  <si>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</si>
  <si>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</si>
  <si>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</si>
  <si>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</si>
  <si>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</si>
  <si>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</si>
  <si>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</si>
  <si>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</si>
  <si>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</si>
  <si>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</si>
  <si>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</si>
  <si>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</si>
  <si>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</si>
  <si>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</si>
  <si>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</si>
  <si>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</si>
  <si>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</si>
  <si>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</si>
  <si>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</si>
  <si>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</si>
  <si>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</si>
  <si>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</si>
  <si>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</si>
  <si>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</si>
  <si>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</si>
  <si>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</si>
  <si>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</si>
  <si>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</si>
  <si>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</si>
  <si>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</si>
  <si>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</si>
  <si>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</si>
  <si>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</si>
  <si>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</si>
  <si>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</si>
  <si>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</si>
  <si>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</si>
  <si>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</si>
  <si>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</si>
  <si>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</si>
  <si>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</si>
  <si>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</si>
  <si>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</si>
  <si>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</si>
  <si>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</si>
  <si>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</si>
  <si>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</si>
  <si>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</si>
  <si>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</si>
  <si>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</si>
  <si>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</si>
  <si>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</si>
  <si>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</si>
  <si>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</si>
  <si>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</si>
  <si>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</si>
  <si>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</si>
  <si>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</si>
  <si>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</si>
  <si>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</si>
  <si>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</si>
  <si>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</si>
  <si>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</si>
  <si>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</si>
  <si>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</si>
  <si>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</si>
  <si>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</si>
  <si>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</si>
  <si>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</si>
  <si>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</si>
  <si>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</si>
  <si>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</si>
  <si>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</si>
  <si>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</si>
  <si>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</si>
  <si>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</si>
  <si>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</si>
  <si>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</si>
  <si>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</si>
  <si>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</si>
  <si>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</si>
  <si>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Támogatások, kölcsönök nyújtása és törlesztése (Ft)</t>
  </si>
  <si>
    <t>B411</t>
  </si>
  <si>
    <t>B74</t>
  </si>
  <si>
    <t>Önkormányzat 2019. évi költségvetése</t>
  </si>
  <si>
    <t>K89</t>
  </si>
  <si>
    <t>Módosított előirányzat</t>
  </si>
  <si>
    <t>módosított előirányzat</t>
  </si>
  <si>
    <t>Általános- és céltartalékok (Ft)</t>
  </si>
  <si>
    <t>Általános tartalékok</t>
  </si>
  <si>
    <t>Céltartalékok-</t>
  </si>
  <si>
    <t>Lakosságnak juttatott támogatások, szociális, rászorultsági jellegű ellátások (Ft)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</si>
  <si>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</si>
  <si>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</si>
  <si>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</si>
  <si>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</si>
  <si>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</si>
  <si>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</si>
  <si>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</si>
  <si>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</si>
  <si>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</si>
  <si>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</si>
  <si>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</si>
  <si>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</si>
  <si>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</si>
  <si>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</si>
  <si>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</si>
  <si>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</si>
  <si>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</si>
  <si>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</si>
  <si>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</si>
  <si>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</si>
  <si>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</si>
  <si>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</si>
  <si>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</si>
  <si>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</si>
  <si>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</si>
  <si>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</si>
  <si>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</si>
  <si>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</si>
  <si>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</si>
  <si>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</si>
  <si>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</si>
  <si>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</si>
  <si>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</si>
  <si>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1.melléklet a 8/2020.(VI.16.) önkormányzati rendelethez</t>
  </si>
  <si>
    <t>2.melléklet a 8/2020.(VI.16.) önkormányzati rendelethez</t>
  </si>
  <si>
    <t>3.melléklet a 8/2020.(VI.16.) önkormányzati rendelethez</t>
  </si>
  <si>
    <t>4.melléklet a8/2020.(VI.16.) önkormányzati rendelethez</t>
  </si>
  <si>
    <t>MÓDOSÍTOTT ELŐIRÁNYZAT</t>
  </si>
  <si>
    <t>EREDETI ELŐIRÁNYZAT</t>
  </si>
  <si>
    <t>5.melléklet a 8/2020.(VI.16.) önkormányzati rendelethez</t>
  </si>
  <si>
    <t>6.melléklet a 8/2020.(VI.16.) önkormányzati rendelethez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</si>
</sst>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H_U_F_-;\-* #,##0\ _H_U_F_-;_-* &quot;-&quot;\ _H_U_F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0.0"/>
    <numFmt numFmtId="185" formatCode="[$-40E]yyyy\.\ mmmm\ d\.\,\ dddd"/>
    <numFmt numFmtId="186" formatCode="#,##0.000"/>
    <numFmt numFmtId="187" formatCode="#,##0.0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_-* #,##0.0\ _F_t_-;\-* #,##0.0\ _F_t_-;_-* &quot;-&quot;??\ _F_t_-;_-@_-"/>
    <numFmt numFmtId="191" formatCode="_-* #,##0\ _F_t_-;\-* #,##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>
      <alignment/>
      <protection/>
    </xf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175" fontId="9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191" fontId="11" fillId="0" borderId="10" xfId="40" applyNumberFormat="1" applyFont="1" applyFill="1" applyBorder="1" applyAlignment="1">
      <alignment/>
    </xf>
    <xf numFmtId="191" fontId="11" fillId="0" borderId="10" xfId="40" applyNumberFormat="1" applyFont="1" applyBorder="1" applyAlignment="1">
      <alignment/>
    </xf>
    <xf numFmtId="191" fontId="11" fillId="34" borderId="10" xfId="40" applyNumberFormat="1" applyFont="1" applyFill="1" applyBorder="1" applyAlignment="1">
      <alignment/>
    </xf>
    <xf numFmtId="191" fontId="6" fillId="0" borderId="10" xfId="40" applyNumberFormat="1" applyFont="1" applyFill="1" applyBorder="1" applyAlignment="1">
      <alignment horizontal="left" vertical="center" wrapText="1"/>
    </xf>
    <xf numFmtId="191" fontId="5" fillId="0" borderId="10" xfId="40" applyNumberFormat="1" applyFont="1" applyFill="1" applyBorder="1" applyAlignment="1">
      <alignment horizontal="left" vertical="center" wrapText="1"/>
    </xf>
    <xf numFmtId="191" fontId="6" fillId="0" borderId="10" xfId="40" applyNumberFormat="1" applyFont="1" applyFill="1" applyBorder="1" applyAlignment="1">
      <alignment horizontal="left" vertical="center"/>
    </xf>
    <xf numFmtId="191" fontId="5" fillId="0" borderId="10" xfId="40" applyNumberFormat="1" applyFont="1" applyFill="1" applyBorder="1" applyAlignment="1">
      <alignment horizontal="left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9" fillId="35" borderId="10" xfId="0" applyFont="1" applyFill="1" applyBorder="1" applyAlignment="1">
      <alignment/>
    </xf>
    <xf numFmtId="191" fontId="56" fillId="0" borderId="0" xfId="40" applyNumberFormat="1" applyFont="1" applyAlignment="1">
      <alignment horizontal="right"/>
    </xf>
    <xf numFmtId="191" fontId="56" fillId="0" borderId="0" xfId="40" applyNumberFormat="1" applyFont="1" applyAlignment="1">
      <alignment/>
    </xf>
    <xf numFmtId="191" fontId="11" fillId="0" borderId="0" xfId="40" applyNumberFormat="1" applyFont="1" applyAlignment="1">
      <alignment/>
    </xf>
    <xf numFmtId="191" fontId="11" fillId="35" borderId="10" xfId="40" applyNumberFormat="1" applyFont="1" applyFill="1" applyBorder="1" applyAlignment="1">
      <alignment/>
    </xf>
    <xf numFmtId="191" fontId="56" fillId="0" borderId="0" xfId="40" applyNumberFormat="1" applyFont="1" applyFill="1" applyAlignment="1">
      <alignment/>
    </xf>
    <xf numFmtId="191" fontId="56" fillId="0" borderId="10" xfId="40" applyNumberFormat="1" applyFont="1" applyBorder="1" applyAlignment="1">
      <alignment/>
    </xf>
    <xf numFmtId="191" fontId="56" fillId="0" borderId="10" xfId="40" applyNumberFormat="1" applyFont="1" applyFill="1" applyBorder="1" applyAlignment="1">
      <alignment/>
    </xf>
    <xf numFmtId="191" fontId="56" fillId="34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91" fontId="56" fillId="0" borderId="0" xfId="40" applyNumberFormat="1" applyFont="1" applyFill="1" applyBorder="1" applyAlignment="1">
      <alignment/>
    </xf>
    <xf numFmtId="191" fontId="56" fillId="0" borderId="0" xfId="40" applyNumberFormat="1" applyFont="1" applyBorder="1" applyAlignment="1">
      <alignment/>
    </xf>
    <xf numFmtId="191" fontId="3" fillId="0" borderId="10" xfId="40" applyNumberFormat="1" applyFont="1" applyFill="1" applyBorder="1" applyAlignment="1">
      <alignment horizontal="center" vertical="center" wrapText="1"/>
    </xf>
    <xf numFmtId="191" fontId="3" fillId="0" borderId="10" xfId="4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15" fillId="36" borderId="10" xfId="0" applyFont="1" applyFill="1" applyBorder="1" applyAlignment="1">
      <alignment/>
    </xf>
    <xf numFmtId="175" fontId="9" fillId="36" borderId="10" xfId="0" applyNumberFormat="1" applyFont="1" applyFill="1" applyBorder="1" applyAlignment="1">
      <alignment vertical="center"/>
    </xf>
    <xf numFmtId="191" fontId="11" fillId="36" borderId="10" xfId="40" applyNumberFormat="1" applyFont="1" applyFill="1" applyBorder="1" applyAlignment="1">
      <alignment/>
    </xf>
    <xf numFmtId="191" fontId="56" fillId="36" borderId="10" xfId="40" applyNumberFormat="1" applyFont="1" applyFill="1" applyBorder="1" applyAlignment="1">
      <alignment/>
    </xf>
    <xf numFmtId="191" fontId="56" fillId="25" borderId="10" xfId="40" applyNumberFormat="1" applyFont="1" applyFill="1" applyBorder="1" applyAlignment="1">
      <alignment/>
    </xf>
    <xf numFmtId="0" fontId="7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3" fontId="56" fillId="0" borderId="11" xfId="0" applyNumberFormat="1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9" fillId="2" borderId="10" xfId="0" applyFont="1" applyFill="1" applyBorder="1" applyAlignment="1">
      <alignment horizontal="left" vertical="center"/>
    </xf>
    <xf numFmtId="191" fontId="56" fillId="2" borderId="10" xfId="4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 vertical="center"/>
    </xf>
    <xf numFmtId="191" fontId="56" fillId="37" borderId="10" xfId="40" applyNumberFormat="1" applyFont="1" applyFill="1" applyBorder="1" applyAlignment="1">
      <alignment/>
    </xf>
    <xf numFmtId="0" fontId="56" fillId="0" borderId="0" xfId="0" applyFont="1" applyAlignment="1">
      <alignment horizontal="center" vertical="center"/>
    </xf>
    <xf numFmtId="191" fontId="56" fillId="0" borderId="10" xfId="4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191" fontId="56" fillId="0" borderId="0" xfId="40" applyNumberFormat="1" applyFont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191" fontId="2" fillId="0" borderId="10" xfId="4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175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175" fontId="4" fillId="38" borderId="10" xfId="0" applyNumberFormat="1" applyFont="1" applyFill="1" applyBorder="1" applyAlignment="1">
      <alignment vertical="center"/>
    </xf>
    <xf numFmtId="191" fontId="11" fillId="38" borderId="10" xfId="40" applyNumberFormat="1" applyFont="1" applyFill="1" applyBorder="1" applyAlignment="1">
      <alignment/>
    </xf>
    <xf numFmtId="191" fontId="56" fillId="38" borderId="10" xfId="4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91" fontId="5" fillId="38" borderId="10" xfId="4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191" fontId="56" fillId="39" borderId="10" xfId="4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91" fontId="56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191" fontId="0" fillId="0" borderId="10" xfId="40" applyNumberFormat="1" applyFont="1" applyBorder="1" applyAlignment="1">
      <alignment/>
    </xf>
    <xf numFmtId="0" fontId="56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191" fontId="0" fillId="0" borderId="10" xfId="4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85.57421875" style="46" customWidth="1"/>
    <col min="2" max="2" width="22.7109375" style="50" bestFit="1" customWidth="1"/>
    <col min="3" max="16384" width="9.140625" style="46" customWidth="1"/>
  </cols>
  <sheetData>
    <row r="1" spans="1:2" ht="13.5">
      <c r="A1" s="121" t="s">
        <v>506</v>
      </c>
      <c r="B1" s="121"/>
    </row>
    <row r="2" spans="1:2" ht="13.5">
      <c r="A2" s="47"/>
      <c r="B2" s="49"/>
    </row>
    <row r="3" spans="1:2" ht="18">
      <c r="A3" s="128" t="s">
        <v>465</v>
      </c>
      <c r="B3" s="128"/>
    </row>
    <row r="4" spans="1:2" ht="50.25" customHeight="1">
      <c r="A4" s="125" t="s">
        <v>461</v>
      </c>
      <c r="B4" s="125"/>
    </row>
    <row r="6" spans="2:9" ht="13.5">
      <c r="B6" s="51"/>
      <c r="C6" s="3"/>
      <c r="D6" s="3"/>
      <c r="E6" s="3"/>
      <c r="F6" s="3"/>
      <c r="G6" s="3"/>
      <c r="H6" s="3"/>
      <c r="I6" s="3"/>
    </row>
    <row r="7" spans="1:9" ht="13.5">
      <c r="A7" s="26" t="s">
        <v>214</v>
      </c>
      <c r="B7" s="40">
        <f>SUM('kiadások önkorm'!G24)</f>
        <v>47592392</v>
      </c>
      <c r="C7" s="3"/>
      <c r="D7" s="3"/>
      <c r="E7" s="3"/>
      <c r="F7" s="3"/>
      <c r="G7" s="3"/>
      <c r="H7" s="3"/>
      <c r="I7" s="3"/>
    </row>
    <row r="8" spans="1:9" ht="13.5">
      <c r="A8" s="26" t="s">
        <v>215</v>
      </c>
      <c r="B8" s="40">
        <f>SUM('kiadások önkorm'!G25)</f>
        <v>7476727</v>
      </c>
      <c r="C8" s="3"/>
      <c r="D8" s="3"/>
      <c r="E8" s="3"/>
      <c r="F8" s="3"/>
      <c r="G8" s="3"/>
      <c r="H8" s="3"/>
      <c r="I8" s="3"/>
    </row>
    <row r="9" spans="1:9" ht="13.5">
      <c r="A9" s="26" t="s">
        <v>216</v>
      </c>
      <c r="B9" s="39">
        <f>SUM('kiadások önkorm'!G50)</f>
        <v>178540080</v>
      </c>
      <c r="C9" s="3"/>
      <c r="D9" s="3"/>
      <c r="E9" s="3"/>
      <c r="F9" s="3"/>
      <c r="G9" s="3"/>
      <c r="H9" s="3"/>
      <c r="I9" s="3"/>
    </row>
    <row r="10" spans="1:9" ht="13.5">
      <c r="A10" s="26" t="s">
        <v>217</v>
      </c>
      <c r="B10" s="39">
        <f>SUM('kiadások önkorm'!G59)</f>
        <v>1861500</v>
      </c>
      <c r="C10" s="3"/>
      <c r="D10" s="3"/>
      <c r="E10" s="3"/>
      <c r="F10" s="3"/>
      <c r="G10" s="3"/>
      <c r="H10" s="3"/>
      <c r="I10" s="3"/>
    </row>
    <row r="11" spans="1:9" ht="13.5">
      <c r="A11" s="26" t="s">
        <v>218</v>
      </c>
      <c r="B11" s="39">
        <f>SUM('kiadások önkorm'!G73)</f>
        <v>16631312</v>
      </c>
      <c r="C11" s="3"/>
      <c r="D11" s="3"/>
      <c r="E11" s="3"/>
      <c r="F11" s="3"/>
      <c r="G11" s="3"/>
      <c r="H11" s="3"/>
      <c r="I11" s="3"/>
    </row>
    <row r="12" spans="1:9" ht="13.5">
      <c r="A12" s="26" t="s">
        <v>219</v>
      </c>
      <c r="B12" s="39">
        <f>SUM('kiadások önkorm'!G82)</f>
        <v>394384425</v>
      </c>
      <c r="C12" s="3"/>
      <c r="D12" s="3"/>
      <c r="E12" s="3"/>
      <c r="F12" s="3"/>
      <c r="G12" s="3"/>
      <c r="H12" s="3"/>
      <c r="I12" s="3"/>
    </row>
    <row r="13" spans="1:9" ht="13.5">
      <c r="A13" s="26" t="s">
        <v>220</v>
      </c>
      <c r="B13" s="39">
        <f>SUM('kiadások önkorm'!G87)</f>
        <v>28212076</v>
      </c>
      <c r="C13" s="3"/>
      <c r="D13" s="3"/>
      <c r="E13" s="3"/>
      <c r="F13" s="3"/>
      <c r="G13" s="3"/>
      <c r="H13" s="3"/>
      <c r="I13" s="3"/>
    </row>
    <row r="14" spans="1:9" ht="13.5">
      <c r="A14" s="26" t="s">
        <v>221</v>
      </c>
      <c r="B14" s="39">
        <f>SUM('kiadások önkorm'!G96)</f>
        <v>50400000</v>
      </c>
      <c r="C14" s="3"/>
      <c r="D14" s="3"/>
      <c r="E14" s="3"/>
      <c r="F14" s="3"/>
      <c r="G14" s="3"/>
      <c r="H14" s="3"/>
      <c r="I14" s="3"/>
    </row>
    <row r="15" spans="1:9" ht="13.5">
      <c r="A15" s="38" t="s">
        <v>213</v>
      </c>
      <c r="B15" s="40">
        <f>SUM(B7:B14)</f>
        <v>725098512</v>
      </c>
      <c r="C15" s="3"/>
      <c r="D15" s="3"/>
      <c r="E15" s="3"/>
      <c r="F15" s="3"/>
      <c r="G15" s="3"/>
      <c r="H15" s="3"/>
      <c r="I15" s="3"/>
    </row>
    <row r="16" spans="1:9" ht="13.5">
      <c r="A16" s="38" t="s">
        <v>222</v>
      </c>
      <c r="B16" s="40">
        <f>SUM('kiadások önkorm'!G121)</f>
        <v>1825214</v>
      </c>
      <c r="C16" s="3"/>
      <c r="D16" s="3"/>
      <c r="E16" s="3"/>
      <c r="F16" s="3"/>
      <c r="G16" s="3"/>
      <c r="H16" s="3"/>
      <c r="I16" s="3"/>
    </row>
    <row r="17" spans="1:9" ht="13.5">
      <c r="A17" s="48" t="s">
        <v>152</v>
      </c>
      <c r="B17" s="52">
        <f>SUM(B16+B15)</f>
        <v>726923726</v>
      </c>
      <c r="C17" s="3"/>
      <c r="D17" s="3"/>
      <c r="E17" s="3"/>
      <c r="F17" s="3"/>
      <c r="G17" s="3"/>
      <c r="H17" s="3"/>
      <c r="I17" s="3"/>
    </row>
    <row r="18" spans="1:9" ht="13.5">
      <c r="A18" s="26" t="s">
        <v>224</v>
      </c>
      <c r="B18" s="40">
        <f>SUM('bevételek önkormányzat'!G19)</f>
        <v>50365913</v>
      </c>
      <c r="C18" s="3"/>
      <c r="D18" s="3"/>
      <c r="E18" s="3"/>
      <c r="F18" s="3"/>
      <c r="G18" s="3"/>
      <c r="H18" s="3"/>
      <c r="I18" s="3"/>
    </row>
    <row r="19" spans="1:9" ht="13.5">
      <c r="A19" s="26" t="s">
        <v>225</v>
      </c>
      <c r="B19" s="39">
        <f>SUM('bevételek önkormányzat'!G55)</f>
        <v>50000000</v>
      </c>
      <c r="C19" s="3"/>
      <c r="D19" s="3"/>
      <c r="E19" s="3"/>
      <c r="F19" s="3"/>
      <c r="G19" s="3"/>
      <c r="H19" s="3"/>
      <c r="I19" s="3"/>
    </row>
    <row r="20" spans="1:9" ht="13.5">
      <c r="A20" s="26" t="s">
        <v>226</v>
      </c>
      <c r="B20" s="39">
        <f>SUM('bevételek önkormányzat'!G33)</f>
        <v>53800000</v>
      </c>
      <c r="C20" s="3"/>
      <c r="D20" s="3"/>
      <c r="E20" s="3"/>
      <c r="F20" s="3"/>
      <c r="G20" s="3"/>
      <c r="H20" s="3"/>
      <c r="I20" s="3"/>
    </row>
    <row r="21" spans="1:9" ht="13.5">
      <c r="A21" s="26" t="s">
        <v>227</v>
      </c>
      <c r="B21" s="39">
        <f>SUM('bevételek önkormányzat'!G44)</f>
        <v>72832193</v>
      </c>
      <c r="C21" s="3"/>
      <c r="D21" s="3"/>
      <c r="E21" s="3"/>
      <c r="F21" s="3"/>
      <c r="G21" s="3"/>
      <c r="H21" s="3"/>
      <c r="I21" s="3"/>
    </row>
    <row r="22" spans="1:9" ht="13.5">
      <c r="A22" s="26" t="s">
        <v>228</v>
      </c>
      <c r="B22" s="40">
        <f>SUM('bevételek önkormányzat'!G61)</f>
        <v>43150000</v>
      </c>
      <c r="C22" s="3"/>
      <c r="D22" s="3"/>
      <c r="E22" s="3"/>
      <c r="F22" s="3"/>
      <c r="G22" s="3"/>
      <c r="H22" s="3"/>
      <c r="I22" s="3"/>
    </row>
    <row r="23" spans="1:9" ht="13.5">
      <c r="A23" s="26" t="s">
        <v>229</v>
      </c>
      <c r="B23" s="40">
        <f>SUM('bevételek önkormányzat'!G48)</f>
        <v>0</v>
      </c>
      <c r="C23" s="3"/>
      <c r="D23" s="3"/>
      <c r="E23" s="3"/>
      <c r="F23" s="3"/>
      <c r="G23" s="3"/>
      <c r="H23" s="3"/>
      <c r="I23" s="3"/>
    </row>
    <row r="24" spans="1:9" ht="13.5">
      <c r="A24" s="26" t="s">
        <v>230</v>
      </c>
      <c r="B24" s="40">
        <f>SUM('bevételek önkormányzat'!G65)</f>
        <v>750000</v>
      </c>
      <c r="C24" s="3"/>
      <c r="D24" s="3"/>
      <c r="E24" s="3"/>
      <c r="F24" s="3"/>
      <c r="G24" s="3"/>
      <c r="H24" s="3"/>
      <c r="I24" s="3"/>
    </row>
    <row r="25" spans="1:9" ht="13.5">
      <c r="A25" s="38" t="s">
        <v>223</v>
      </c>
      <c r="B25" s="40">
        <f>SUM(B18:B24)</f>
        <v>270898106</v>
      </c>
      <c r="C25" s="3"/>
      <c r="D25" s="3"/>
      <c r="E25" s="3"/>
      <c r="F25" s="3"/>
      <c r="G25" s="3"/>
      <c r="H25" s="3"/>
      <c r="I25" s="3"/>
    </row>
    <row r="26" spans="1:9" ht="13.5">
      <c r="A26" s="38" t="s">
        <v>231</v>
      </c>
      <c r="B26" s="40">
        <f>SUM('bevételek önkormányzat'!G96)</f>
        <v>456025620</v>
      </c>
      <c r="C26" s="3"/>
      <c r="D26" s="3"/>
      <c r="E26" s="3"/>
      <c r="F26" s="3"/>
      <c r="G26" s="3"/>
      <c r="H26" s="3"/>
      <c r="I26" s="3"/>
    </row>
    <row r="27" spans="1:9" ht="13.5">
      <c r="A27" s="48" t="s">
        <v>153</v>
      </c>
      <c r="B27" s="52">
        <f>SUM(B25+B26)</f>
        <v>726923726</v>
      </c>
      <c r="C27" s="3"/>
      <c r="D27" s="3"/>
      <c r="E27" s="3"/>
      <c r="F27" s="3"/>
      <c r="G27" s="3"/>
      <c r="H27" s="3"/>
      <c r="I27" s="3"/>
    </row>
    <row r="28" spans="1:9" ht="13.5">
      <c r="A28" s="3"/>
      <c r="B28" s="51"/>
      <c r="C28" s="3"/>
      <c r="D28" s="3"/>
      <c r="E28" s="3"/>
      <c r="F28" s="3"/>
      <c r="G28" s="3"/>
      <c r="H28" s="3"/>
      <c r="I28" s="3"/>
    </row>
    <row r="29" spans="1:9" ht="13.5">
      <c r="A29" s="3"/>
      <c r="B29" s="51"/>
      <c r="C29" s="3"/>
      <c r="D29" s="3"/>
      <c r="E29" s="3"/>
      <c r="F29" s="3"/>
      <c r="G29" s="3"/>
      <c r="H29" s="3"/>
      <c r="I29" s="3"/>
    </row>
    <row r="30" spans="1:9" ht="13.5">
      <c r="A30" s="3"/>
      <c r="B30" s="51"/>
      <c r="C30" s="3"/>
      <c r="D30" s="3"/>
      <c r="E30" s="3"/>
      <c r="F30" s="3"/>
      <c r="G30" s="3"/>
      <c r="H30" s="3"/>
      <c r="I30" s="3"/>
    </row>
    <row r="31" spans="1:9" ht="13.5">
      <c r="A31" s="3"/>
      <c r="B31" s="51"/>
      <c r="C31" s="3"/>
      <c r="D31" s="3"/>
      <c r="E31" s="3"/>
      <c r="F31" s="3"/>
      <c r="G31" s="3"/>
      <c r="H31" s="3"/>
      <c r="I31" s="3"/>
    </row>
    <row r="32" spans="1:9" ht="13.5">
      <c r="A32" s="3"/>
      <c r="B32" s="51"/>
      <c r="C32" s="3"/>
      <c r="D32" s="3"/>
      <c r="E32" s="3"/>
      <c r="F32" s="3"/>
      <c r="G32" s="3"/>
      <c r="H32" s="3"/>
      <c r="I32" s="3"/>
    </row>
    <row r="33" spans="1:9" ht="13.5">
      <c r="A33" s="3"/>
      <c r="B33" s="51"/>
      <c r="C33" s="3"/>
      <c r="D33" s="3"/>
      <c r="E33" s="3"/>
      <c r="F33" s="3"/>
      <c r="G33" s="3"/>
      <c r="H33" s="3"/>
      <c r="I33" s="3"/>
    </row>
    <row r="34" spans="1:9" ht="13.5">
      <c r="A34" s="3"/>
      <c r="B34" s="51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BreakPreview" zoomScale="60" zoomScalePageLayoutView="0" workbookViewId="0" topLeftCell="A1">
      <selection activeCell="G97" sqref="G97"/>
    </sheetView>
  </sheetViews>
  <sheetFormatPr defaultColWidth="9.140625" defaultRowHeight="15"/>
  <cols>
    <col min="1" max="1" width="105.140625" style="46" customWidth="1"/>
    <col min="2" max="2" width="9.140625" style="46" customWidth="1"/>
    <col min="3" max="3" width="20.421875" style="53" customWidth="1"/>
    <col min="4" max="4" width="20.140625" style="50" customWidth="1"/>
    <col min="5" max="5" width="18.8515625" style="50" customWidth="1"/>
    <col min="6" max="6" width="20.57421875" style="50" customWidth="1"/>
    <col min="7" max="7" width="21.140625" style="53" bestFit="1" customWidth="1"/>
    <col min="8" max="8" width="14.00390625" style="104" bestFit="1" customWidth="1"/>
    <col min="9" max="9" width="16.57421875" style="104" bestFit="1" customWidth="1"/>
    <col min="10" max="10" width="10.28125" style="104" bestFit="1" customWidth="1"/>
    <col min="11" max="11" width="9.140625" style="0" customWidth="1"/>
    <col min="12" max="16384" width="9.140625" style="46" customWidth="1"/>
  </cols>
  <sheetData>
    <row r="1" spans="1:7" ht="14.25">
      <c r="A1" s="121" t="s">
        <v>507</v>
      </c>
      <c r="B1" s="121"/>
      <c r="C1" s="121"/>
      <c r="D1" s="121"/>
      <c r="E1" s="121"/>
      <c r="F1" s="121"/>
      <c r="G1" s="121"/>
    </row>
    <row r="2" spans="1:7" ht="21" customHeight="1">
      <c r="A2" s="122" t="s">
        <v>465</v>
      </c>
      <c r="B2" s="122"/>
      <c r="C2" s="122"/>
      <c r="D2" s="122"/>
      <c r="E2" s="122"/>
      <c r="F2" s="122"/>
      <c r="G2" s="122"/>
    </row>
    <row r="3" spans="1:7" ht="18.75" customHeight="1">
      <c r="A3" s="125" t="s">
        <v>460</v>
      </c>
      <c r="B3" s="125"/>
      <c r="C3" s="125"/>
      <c r="D3" s="125"/>
      <c r="E3" s="125"/>
      <c r="F3" s="125"/>
      <c r="G3" s="125"/>
    </row>
    <row r="4" ht="14.25">
      <c r="A4" s="3" t="s">
        <v>203</v>
      </c>
    </row>
    <row r="5" spans="1:10" s="66" customFormat="1" ht="26.25">
      <c r="A5" s="1" t="s">
        <v>232</v>
      </c>
      <c r="B5" s="2" t="s">
        <v>233</v>
      </c>
      <c r="C5" s="64" t="s">
        <v>173</v>
      </c>
      <c r="D5" s="65" t="s">
        <v>174</v>
      </c>
      <c r="E5" s="65" t="s">
        <v>208</v>
      </c>
      <c r="F5" s="64" t="s">
        <v>204</v>
      </c>
      <c r="G5" s="64" t="s">
        <v>467</v>
      </c>
      <c r="H5" s="105"/>
      <c r="I5" s="105"/>
      <c r="J5" s="105"/>
    </row>
    <row r="6" spans="1:7" ht="14.25">
      <c r="A6" s="16" t="s">
        <v>234</v>
      </c>
      <c r="B6" s="17" t="s">
        <v>235</v>
      </c>
      <c r="C6" s="39">
        <v>29090468</v>
      </c>
      <c r="D6" s="40"/>
      <c r="E6" s="40"/>
      <c r="F6" s="54">
        <f>SUM(C6:E6)</f>
        <v>29090468</v>
      </c>
      <c r="G6" s="103">
        <v>35322080</v>
      </c>
    </row>
    <row r="7" spans="1:7" ht="14.25">
      <c r="A7" s="16" t="s">
        <v>236</v>
      </c>
      <c r="B7" s="18" t="s">
        <v>237</v>
      </c>
      <c r="C7" s="39">
        <v>2618000</v>
      </c>
      <c r="D7" s="40"/>
      <c r="E7" s="40"/>
      <c r="F7" s="54">
        <v>2618000</v>
      </c>
      <c r="G7" s="103">
        <v>156000</v>
      </c>
    </row>
    <row r="8" spans="1:7" ht="14.25">
      <c r="A8" s="16" t="s">
        <v>238</v>
      </c>
      <c r="B8" s="18" t="s">
        <v>239</v>
      </c>
      <c r="C8" s="39"/>
      <c r="D8" s="40"/>
      <c r="E8" s="40"/>
      <c r="F8" s="54"/>
      <c r="G8" s="103"/>
    </row>
    <row r="9" spans="1:7" ht="14.25">
      <c r="A9" s="19" t="s">
        <v>240</v>
      </c>
      <c r="B9" s="18" t="s">
        <v>241</v>
      </c>
      <c r="C9" s="39"/>
      <c r="D9" s="40"/>
      <c r="E9" s="40"/>
      <c r="F9" s="54"/>
      <c r="G9" s="103"/>
    </row>
    <row r="10" spans="1:7" ht="14.25">
      <c r="A10" s="19" t="s">
        <v>242</v>
      </c>
      <c r="B10" s="18" t="s">
        <v>243</v>
      </c>
      <c r="C10" s="39"/>
      <c r="D10" s="40"/>
      <c r="E10" s="40"/>
      <c r="F10" s="54"/>
      <c r="G10" s="103"/>
    </row>
    <row r="11" spans="1:7" ht="14.25">
      <c r="A11" s="19" t="s">
        <v>244</v>
      </c>
      <c r="B11" s="18" t="s">
        <v>245</v>
      </c>
      <c r="C11" s="39"/>
      <c r="D11" s="40"/>
      <c r="E11" s="40"/>
      <c r="F11" s="54"/>
      <c r="G11" s="103">
        <v>244000</v>
      </c>
    </row>
    <row r="12" spans="1:7" ht="14.25">
      <c r="A12" s="19" t="s">
        <v>246</v>
      </c>
      <c r="B12" s="18" t="s">
        <v>247</v>
      </c>
      <c r="C12" s="39">
        <v>0</v>
      </c>
      <c r="D12" s="40"/>
      <c r="E12" s="40"/>
      <c r="F12" s="54">
        <f>SUM(C12:E12)</f>
        <v>0</v>
      </c>
      <c r="G12" s="103">
        <f>SUM(D12:F12)</f>
        <v>0</v>
      </c>
    </row>
    <row r="13" spans="1:7" ht="14.25">
      <c r="A13" s="19" t="s">
        <v>248</v>
      </c>
      <c r="B13" s="18" t="s">
        <v>249</v>
      </c>
      <c r="C13" s="39"/>
      <c r="D13" s="40"/>
      <c r="E13" s="40"/>
      <c r="F13" s="54"/>
      <c r="G13" s="103"/>
    </row>
    <row r="14" spans="1:7" ht="14.25">
      <c r="A14" s="4" t="s">
        <v>250</v>
      </c>
      <c r="B14" s="18" t="s">
        <v>251</v>
      </c>
      <c r="C14" s="39">
        <v>180000</v>
      </c>
      <c r="D14" s="40"/>
      <c r="E14" s="40"/>
      <c r="F14" s="54">
        <f>SUM(C14:E14)</f>
        <v>180000</v>
      </c>
      <c r="G14" s="103">
        <f>SUM(D14:F14)</f>
        <v>180000</v>
      </c>
    </row>
    <row r="15" spans="1:7" ht="14.25">
      <c r="A15" s="4" t="s">
        <v>252</v>
      </c>
      <c r="B15" s="18" t="s">
        <v>253</v>
      </c>
      <c r="C15" s="39"/>
      <c r="D15" s="40"/>
      <c r="E15" s="40"/>
      <c r="F15" s="54"/>
      <c r="G15" s="103"/>
    </row>
    <row r="16" spans="1:7" ht="14.25">
      <c r="A16" s="4" t="s">
        <v>254</v>
      </c>
      <c r="B16" s="18" t="s">
        <v>255</v>
      </c>
      <c r="C16" s="39"/>
      <c r="D16" s="40"/>
      <c r="E16" s="40"/>
      <c r="F16" s="54"/>
      <c r="G16" s="103"/>
    </row>
    <row r="17" spans="1:7" ht="14.25">
      <c r="A17" s="4" t="s">
        <v>256</v>
      </c>
      <c r="B17" s="18" t="s">
        <v>257</v>
      </c>
      <c r="C17" s="39"/>
      <c r="D17" s="40"/>
      <c r="E17" s="40"/>
      <c r="F17" s="54"/>
      <c r="G17" s="103"/>
    </row>
    <row r="18" spans="1:7" ht="14.25">
      <c r="A18" s="4" t="s">
        <v>83</v>
      </c>
      <c r="B18" s="18" t="s">
        <v>258</v>
      </c>
      <c r="C18" s="39"/>
      <c r="D18" s="40"/>
      <c r="E18" s="40"/>
      <c r="F18" s="54"/>
      <c r="G18" s="103"/>
    </row>
    <row r="19" spans="1:7" ht="14.25">
      <c r="A19" s="20" t="s">
        <v>55</v>
      </c>
      <c r="B19" s="21" t="s">
        <v>259</v>
      </c>
      <c r="C19" s="39">
        <f>SUM(C6:C18)</f>
        <v>31888468</v>
      </c>
      <c r="D19" s="40"/>
      <c r="E19" s="40"/>
      <c r="F19" s="54">
        <f>SUM(C19:E19)</f>
        <v>31888468</v>
      </c>
      <c r="G19" s="103">
        <f>SUM(G6:G18)</f>
        <v>35902080</v>
      </c>
    </row>
    <row r="20" spans="1:7" ht="14.25">
      <c r="A20" s="4" t="s">
        <v>260</v>
      </c>
      <c r="B20" s="18" t="s">
        <v>261</v>
      </c>
      <c r="C20" s="39">
        <v>6010724</v>
      </c>
      <c r="D20" s="40"/>
      <c r="E20" s="40"/>
      <c r="F20" s="54">
        <f aca="true" t="shared" si="0" ref="F20:G83">SUM(C20:E20)</f>
        <v>6010724</v>
      </c>
      <c r="G20" s="103">
        <f t="shared" si="0"/>
        <v>6010724</v>
      </c>
    </row>
    <row r="21" spans="1:7" ht="14.25">
      <c r="A21" s="4" t="s">
        <v>262</v>
      </c>
      <c r="B21" s="18" t="s">
        <v>263</v>
      </c>
      <c r="C21" s="39">
        <v>5251200</v>
      </c>
      <c r="D21" s="40"/>
      <c r="E21" s="40"/>
      <c r="F21" s="54">
        <f t="shared" si="0"/>
        <v>5251200</v>
      </c>
      <c r="G21" s="103">
        <v>5579588</v>
      </c>
    </row>
    <row r="22" spans="1:7" ht="14.25">
      <c r="A22" s="5" t="s">
        <v>264</v>
      </c>
      <c r="B22" s="18" t="s">
        <v>265</v>
      </c>
      <c r="C22" s="39">
        <v>500000</v>
      </c>
      <c r="D22" s="40"/>
      <c r="E22" s="40"/>
      <c r="F22" s="54">
        <f t="shared" si="0"/>
        <v>500000</v>
      </c>
      <c r="G22" s="55">
        <v>100000</v>
      </c>
    </row>
    <row r="23" spans="1:7" ht="14.25">
      <c r="A23" s="6" t="s">
        <v>56</v>
      </c>
      <c r="B23" s="21" t="s">
        <v>266</v>
      </c>
      <c r="C23" s="39">
        <f>SUM(C20:C22)</f>
        <v>11761924</v>
      </c>
      <c r="D23" s="40"/>
      <c r="E23" s="40"/>
      <c r="F23" s="54">
        <f t="shared" si="0"/>
        <v>11761924</v>
      </c>
      <c r="G23" s="55">
        <f>SUM(G20:G22)</f>
        <v>11690312</v>
      </c>
    </row>
    <row r="24" spans="1:7" ht="14.25">
      <c r="A24" s="87" t="s">
        <v>113</v>
      </c>
      <c r="B24" s="88" t="s">
        <v>267</v>
      </c>
      <c r="C24" s="41">
        <f>SUM(C23,C19)</f>
        <v>43650392</v>
      </c>
      <c r="D24" s="41"/>
      <c r="E24" s="41"/>
      <c r="F24" s="56">
        <f>SUM(C24:E24)</f>
        <v>43650392</v>
      </c>
      <c r="G24" s="56">
        <f>SUM(G23,G19)</f>
        <v>47592392</v>
      </c>
    </row>
    <row r="25" spans="1:7" ht="14.25">
      <c r="A25" s="89" t="s">
        <v>84</v>
      </c>
      <c r="B25" s="88" t="s">
        <v>268</v>
      </c>
      <c r="C25" s="41">
        <v>8476727</v>
      </c>
      <c r="D25" s="41"/>
      <c r="E25" s="41"/>
      <c r="F25" s="56">
        <f t="shared" si="0"/>
        <v>8476727</v>
      </c>
      <c r="G25" s="56">
        <v>7476727</v>
      </c>
    </row>
    <row r="26" spans="1:7" ht="14.25">
      <c r="A26" s="4" t="s">
        <v>269</v>
      </c>
      <c r="B26" s="18" t="s">
        <v>270</v>
      </c>
      <c r="C26" s="39">
        <v>500000</v>
      </c>
      <c r="D26" s="40"/>
      <c r="E26" s="40"/>
      <c r="F26" s="54">
        <f t="shared" si="0"/>
        <v>500000</v>
      </c>
      <c r="G26" s="55">
        <v>350000</v>
      </c>
    </row>
    <row r="27" spans="1:7" ht="14.25">
      <c r="A27" s="4" t="s">
        <v>271</v>
      </c>
      <c r="B27" s="18" t="s">
        <v>272</v>
      </c>
      <c r="C27" s="39">
        <v>12000000</v>
      </c>
      <c r="D27" s="40"/>
      <c r="E27" s="40"/>
      <c r="F27" s="54">
        <f t="shared" si="0"/>
        <v>12000000</v>
      </c>
      <c r="G27" s="103">
        <v>21150000</v>
      </c>
    </row>
    <row r="28" spans="1:7" ht="14.25">
      <c r="A28" s="4" t="s">
        <v>273</v>
      </c>
      <c r="B28" s="18" t="s">
        <v>274</v>
      </c>
      <c r="C28" s="39">
        <v>0</v>
      </c>
      <c r="D28" s="40"/>
      <c r="E28" s="40"/>
      <c r="F28" s="54">
        <f t="shared" si="0"/>
        <v>0</v>
      </c>
      <c r="G28" s="103">
        <v>2000000</v>
      </c>
    </row>
    <row r="29" spans="1:7" ht="14.25">
      <c r="A29" s="6" t="s">
        <v>57</v>
      </c>
      <c r="B29" s="21" t="s">
        <v>275</v>
      </c>
      <c r="C29" s="39">
        <f>SUM(C26:C28)</f>
        <v>12500000</v>
      </c>
      <c r="D29" s="40"/>
      <c r="E29" s="40"/>
      <c r="F29" s="54">
        <f t="shared" si="0"/>
        <v>12500000</v>
      </c>
      <c r="G29" s="103">
        <f>SUM(G26:G28)</f>
        <v>23500000</v>
      </c>
    </row>
    <row r="30" spans="1:7" ht="14.25">
      <c r="A30" s="4" t="s">
        <v>276</v>
      </c>
      <c r="B30" s="18" t="s">
        <v>277</v>
      </c>
      <c r="C30" s="39">
        <v>1081000</v>
      </c>
      <c r="D30" s="40"/>
      <c r="E30" s="40"/>
      <c r="F30" s="54">
        <f t="shared" si="0"/>
        <v>1081000</v>
      </c>
      <c r="G30" s="103">
        <f t="shared" si="0"/>
        <v>1081000</v>
      </c>
    </row>
    <row r="31" spans="1:7" ht="14.25">
      <c r="A31" s="4" t="s">
        <v>278</v>
      </c>
      <c r="B31" s="18" t="s">
        <v>279</v>
      </c>
      <c r="C31" s="39">
        <v>3380000</v>
      </c>
      <c r="D31" s="40"/>
      <c r="E31" s="40"/>
      <c r="F31" s="54">
        <f t="shared" si="0"/>
        <v>3380000</v>
      </c>
      <c r="G31" s="103">
        <v>3985000</v>
      </c>
    </row>
    <row r="32" spans="1:7" ht="15" customHeight="1">
      <c r="A32" s="6" t="s">
        <v>114</v>
      </c>
      <c r="B32" s="21" t="s">
        <v>280</v>
      </c>
      <c r="C32" s="39">
        <f>SUM(C30:C31)</f>
        <v>4461000</v>
      </c>
      <c r="D32" s="40"/>
      <c r="E32" s="40"/>
      <c r="F32" s="54">
        <f t="shared" si="0"/>
        <v>4461000</v>
      </c>
      <c r="G32" s="103">
        <f>SUM(G30:G31)</f>
        <v>5066000</v>
      </c>
    </row>
    <row r="33" spans="1:7" ht="14.25">
      <c r="A33" s="4" t="s">
        <v>281</v>
      </c>
      <c r="B33" s="18" t="s">
        <v>282</v>
      </c>
      <c r="C33" s="39">
        <v>15450000</v>
      </c>
      <c r="D33" s="40"/>
      <c r="E33" s="40"/>
      <c r="F33" s="54">
        <f t="shared" si="0"/>
        <v>15450000</v>
      </c>
      <c r="G33" s="55">
        <v>13308000</v>
      </c>
    </row>
    <row r="34" spans="1:7" ht="14.25">
      <c r="A34" s="4" t="s">
        <v>283</v>
      </c>
      <c r="B34" s="18" t="s">
        <v>284</v>
      </c>
      <c r="C34" s="39">
        <v>0</v>
      </c>
      <c r="D34" s="40"/>
      <c r="E34" s="40"/>
      <c r="F34" s="54">
        <f t="shared" si="0"/>
        <v>0</v>
      </c>
      <c r="G34" s="55">
        <f t="shared" si="0"/>
        <v>0</v>
      </c>
    </row>
    <row r="35" spans="1:7" ht="14.25">
      <c r="A35" s="4" t="s">
        <v>85</v>
      </c>
      <c r="B35" s="18" t="s">
        <v>285</v>
      </c>
      <c r="C35" s="39">
        <v>650000</v>
      </c>
      <c r="D35" s="40"/>
      <c r="E35" s="40"/>
      <c r="F35" s="54">
        <f t="shared" si="0"/>
        <v>650000</v>
      </c>
      <c r="G35" s="55">
        <v>5700000</v>
      </c>
    </row>
    <row r="36" spans="1:7" ht="14.25">
      <c r="A36" s="4" t="s">
        <v>286</v>
      </c>
      <c r="B36" s="18" t="s">
        <v>287</v>
      </c>
      <c r="C36" s="39">
        <v>3500000</v>
      </c>
      <c r="D36" s="40"/>
      <c r="E36" s="40"/>
      <c r="F36" s="54">
        <f t="shared" si="0"/>
        <v>3500000</v>
      </c>
      <c r="G36" s="55">
        <v>3668500</v>
      </c>
    </row>
    <row r="37" spans="1:7" ht="14.25">
      <c r="A37" s="8" t="s">
        <v>86</v>
      </c>
      <c r="B37" s="18" t="s">
        <v>288</v>
      </c>
      <c r="C37" s="39">
        <v>0</v>
      </c>
      <c r="D37" s="40"/>
      <c r="E37" s="40"/>
      <c r="F37" s="54">
        <f t="shared" si="0"/>
        <v>0</v>
      </c>
      <c r="G37" s="55">
        <f t="shared" si="0"/>
        <v>0</v>
      </c>
    </row>
    <row r="38" spans="1:7" ht="14.25">
      <c r="A38" s="5" t="s">
        <v>289</v>
      </c>
      <c r="B38" s="18" t="s">
        <v>290</v>
      </c>
      <c r="C38" s="39">
        <v>5975000</v>
      </c>
      <c r="D38" s="40"/>
      <c r="E38" s="40"/>
      <c r="F38" s="54">
        <f t="shared" si="0"/>
        <v>5975000</v>
      </c>
      <c r="G38" s="55">
        <v>7105000</v>
      </c>
    </row>
    <row r="39" spans="1:7" ht="14.25">
      <c r="A39" s="4" t="s">
        <v>87</v>
      </c>
      <c r="B39" s="18" t="s">
        <v>291</v>
      </c>
      <c r="C39" s="39">
        <v>18000000</v>
      </c>
      <c r="D39" s="40"/>
      <c r="E39" s="40"/>
      <c r="F39" s="54">
        <f t="shared" si="0"/>
        <v>18000000</v>
      </c>
      <c r="G39" s="55">
        <v>32637000</v>
      </c>
    </row>
    <row r="40" spans="1:7" ht="14.25">
      <c r="A40" s="6" t="s">
        <v>58</v>
      </c>
      <c r="B40" s="21" t="s">
        <v>292</v>
      </c>
      <c r="C40" s="39">
        <f>SUM(C33:C39)</f>
        <v>43575000</v>
      </c>
      <c r="D40" s="40"/>
      <c r="E40" s="40"/>
      <c r="F40" s="54">
        <f t="shared" si="0"/>
        <v>43575000</v>
      </c>
      <c r="G40" s="55">
        <f>SUM(G33:G39)</f>
        <v>62418500</v>
      </c>
    </row>
    <row r="41" spans="1:7" ht="14.25">
      <c r="A41" s="4" t="s">
        <v>293</v>
      </c>
      <c r="B41" s="18" t="s">
        <v>294</v>
      </c>
      <c r="C41" s="39">
        <v>20000</v>
      </c>
      <c r="D41" s="40"/>
      <c r="E41" s="40"/>
      <c r="F41" s="54">
        <f t="shared" si="0"/>
        <v>20000</v>
      </c>
      <c r="G41" s="55">
        <v>100000</v>
      </c>
    </row>
    <row r="42" spans="1:7" ht="14.25">
      <c r="A42" s="4" t="s">
        <v>295</v>
      </c>
      <c r="B42" s="18" t="s">
        <v>296</v>
      </c>
      <c r="C42" s="39">
        <v>1670000</v>
      </c>
      <c r="D42" s="40"/>
      <c r="E42" s="40"/>
      <c r="F42" s="54">
        <f t="shared" si="0"/>
        <v>1670000</v>
      </c>
      <c r="G42" s="55">
        <v>330000</v>
      </c>
    </row>
    <row r="43" spans="1:7" ht="14.25">
      <c r="A43" s="6" t="s">
        <v>59</v>
      </c>
      <c r="B43" s="21" t="s">
        <v>297</v>
      </c>
      <c r="C43" s="39">
        <f>SUM(C41:C42)</f>
        <v>1690000</v>
      </c>
      <c r="D43" s="40"/>
      <c r="E43" s="40"/>
      <c r="F43" s="54">
        <f t="shared" si="0"/>
        <v>1690000</v>
      </c>
      <c r="G43" s="55">
        <f>SUM(G41:G42)</f>
        <v>430000</v>
      </c>
    </row>
    <row r="44" spans="1:7" ht="14.25">
      <c r="A44" s="4" t="s">
        <v>298</v>
      </c>
      <c r="B44" s="18" t="s">
        <v>299</v>
      </c>
      <c r="C44" s="39">
        <v>13500000</v>
      </c>
      <c r="D44" s="40"/>
      <c r="E44" s="40"/>
      <c r="F44" s="54">
        <f t="shared" si="0"/>
        <v>13500000</v>
      </c>
      <c r="G44" s="55">
        <v>16000000</v>
      </c>
    </row>
    <row r="45" spans="1:7" ht="14.25">
      <c r="A45" s="4" t="s">
        <v>300</v>
      </c>
      <c r="B45" s="18" t="s">
        <v>301</v>
      </c>
      <c r="C45" s="39">
        <v>5000000</v>
      </c>
      <c r="D45" s="40"/>
      <c r="E45" s="40"/>
      <c r="F45" s="54">
        <f t="shared" si="0"/>
        <v>5000000</v>
      </c>
      <c r="G45" s="55">
        <v>70625580</v>
      </c>
    </row>
    <row r="46" spans="1:7" ht="14.25">
      <c r="A46" s="4" t="s">
        <v>88</v>
      </c>
      <c r="B46" s="18" t="s">
        <v>302</v>
      </c>
      <c r="C46" s="39"/>
      <c r="D46" s="40"/>
      <c r="E46" s="40"/>
      <c r="F46" s="54">
        <f t="shared" si="0"/>
        <v>0</v>
      </c>
      <c r="G46" s="55">
        <f t="shared" si="0"/>
        <v>0</v>
      </c>
    </row>
    <row r="47" spans="1:7" ht="14.25">
      <c r="A47" s="4" t="s">
        <v>89</v>
      </c>
      <c r="B47" s="18" t="s">
        <v>303</v>
      </c>
      <c r="C47" s="39"/>
      <c r="D47" s="40"/>
      <c r="E47" s="40"/>
      <c r="F47" s="54">
        <f t="shared" si="0"/>
        <v>0</v>
      </c>
      <c r="G47" s="55">
        <f t="shared" si="0"/>
        <v>0</v>
      </c>
    </row>
    <row r="48" spans="1:7" ht="14.25">
      <c r="A48" s="4" t="s">
        <v>304</v>
      </c>
      <c r="B48" s="18" t="s">
        <v>305</v>
      </c>
      <c r="C48" s="39">
        <v>500000</v>
      </c>
      <c r="D48" s="40"/>
      <c r="E48" s="40"/>
      <c r="F48" s="54">
        <f t="shared" si="0"/>
        <v>500000</v>
      </c>
      <c r="G48" s="55">
        <f t="shared" si="0"/>
        <v>500000</v>
      </c>
    </row>
    <row r="49" spans="1:7" ht="14.25">
      <c r="A49" s="6" t="s">
        <v>60</v>
      </c>
      <c r="B49" s="21" t="s">
        <v>306</v>
      </c>
      <c r="C49" s="39">
        <f>SUM(C44:C48)</f>
        <v>19000000</v>
      </c>
      <c r="D49" s="40"/>
      <c r="E49" s="40"/>
      <c r="F49" s="54">
        <f t="shared" si="0"/>
        <v>19000000</v>
      </c>
      <c r="G49" s="55">
        <f>SUM(G44:G48)</f>
        <v>87125580</v>
      </c>
    </row>
    <row r="50" spans="1:7" ht="14.25">
      <c r="A50" s="89" t="s">
        <v>61</v>
      </c>
      <c r="B50" s="88" t="s">
        <v>307</v>
      </c>
      <c r="C50" s="41">
        <f>SUM(C29+C32+C40+C43+C49)</f>
        <v>81226000</v>
      </c>
      <c r="D50" s="41"/>
      <c r="E50" s="41"/>
      <c r="F50" s="56">
        <f t="shared" si="0"/>
        <v>81226000</v>
      </c>
      <c r="G50" s="56">
        <f>SUM(G29+G32+G40+G43+G49)</f>
        <v>178540080</v>
      </c>
    </row>
    <row r="51" spans="1:7" ht="14.25">
      <c r="A51" s="11" t="s">
        <v>308</v>
      </c>
      <c r="B51" s="18" t="s">
        <v>309</v>
      </c>
      <c r="C51" s="39"/>
      <c r="D51" s="40"/>
      <c r="E51" s="40"/>
      <c r="F51" s="54">
        <f t="shared" si="0"/>
        <v>0</v>
      </c>
      <c r="G51" s="55">
        <f t="shared" si="0"/>
        <v>0</v>
      </c>
    </row>
    <row r="52" spans="1:7" ht="14.25">
      <c r="A52" s="11" t="s">
        <v>62</v>
      </c>
      <c r="B52" s="18" t="s">
        <v>310</v>
      </c>
      <c r="C52" s="39"/>
      <c r="D52" s="40"/>
      <c r="E52" s="40"/>
      <c r="F52" s="54">
        <f t="shared" si="0"/>
        <v>0</v>
      </c>
      <c r="G52" s="55">
        <v>30000</v>
      </c>
    </row>
    <row r="53" spans="1:7" ht="14.25">
      <c r="A53" s="14" t="s">
        <v>90</v>
      </c>
      <c r="B53" s="18" t="s">
        <v>311</v>
      </c>
      <c r="C53" s="39"/>
      <c r="D53" s="40"/>
      <c r="E53" s="40"/>
      <c r="F53" s="54">
        <f t="shared" si="0"/>
        <v>0</v>
      </c>
      <c r="G53" s="55">
        <f t="shared" si="0"/>
        <v>0</v>
      </c>
    </row>
    <row r="54" spans="1:7" ht="14.25">
      <c r="A54" s="14" t="s">
        <v>91</v>
      </c>
      <c r="B54" s="18" t="s">
        <v>312</v>
      </c>
      <c r="C54" s="39"/>
      <c r="D54" s="40"/>
      <c r="E54" s="40"/>
      <c r="F54" s="54">
        <f t="shared" si="0"/>
        <v>0</v>
      </c>
      <c r="G54" s="55">
        <f t="shared" si="0"/>
        <v>0</v>
      </c>
    </row>
    <row r="55" spans="1:7" ht="14.25">
      <c r="A55" s="14" t="s">
        <v>92</v>
      </c>
      <c r="B55" s="18" t="s">
        <v>313</v>
      </c>
      <c r="C55" s="39"/>
      <c r="D55" s="40"/>
      <c r="E55" s="40"/>
      <c r="F55" s="54">
        <f t="shared" si="0"/>
        <v>0</v>
      </c>
      <c r="G55" s="55">
        <f t="shared" si="0"/>
        <v>0</v>
      </c>
    </row>
    <row r="56" spans="1:7" ht="14.25">
      <c r="A56" s="11" t="s">
        <v>93</v>
      </c>
      <c r="B56" s="18" t="s">
        <v>314</v>
      </c>
      <c r="C56" s="39"/>
      <c r="D56" s="40">
        <v>0</v>
      </c>
      <c r="E56" s="40"/>
      <c r="F56" s="54">
        <f t="shared" si="0"/>
        <v>0</v>
      </c>
      <c r="G56" s="55">
        <f t="shared" si="0"/>
        <v>0</v>
      </c>
    </row>
    <row r="57" spans="1:7" ht="14.25">
      <c r="A57" s="11" t="s">
        <v>94</v>
      </c>
      <c r="B57" s="18" t="s">
        <v>315</v>
      </c>
      <c r="C57" s="39"/>
      <c r="D57" s="40"/>
      <c r="E57" s="40"/>
      <c r="F57" s="54">
        <f t="shared" si="0"/>
        <v>0</v>
      </c>
      <c r="G57" s="55">
        <f t="shared" si="0"/>
        <v>0</v>
      </c>
    </row>
    <row r="58" spans="1:7" ht="14.25">
      <c r="A58" s="11" t="s">
        <v>95</v>
      </c>
      <c r="B58" s="18" t="s">
        <v>316</v>
      </c>
      <c r="C58" s="39"/>
      <c r="D58" s="40">
        <v>2850000</v>
      </c>
      <c r="E58" s="40"/>
      <c r="F58" s="54">
        <f t="shared" si="0"/>
        <v>2850000</v>
      </c>
      <c r="G58" s="55">
        <v>1831500</v>
      </c>
    </row>
    <row r="59" spans="1:7" ht="14.25">
      <c r="A59" s="90" t="s">
        <v>63</v>
      </c>
      <c r="B59" s="88" t="s">
        <v>317</v>
      </c>
      <c r="C59" s="41">
        <f>SUM(C51:C58)</f>
        <v>0</v>
      </c>
      <c r="D59" s="41">
        <f>SUM(D51:D58)</f>
        <v>2850000</v>
      </c>
      <c r="E59" s="41"/>
      <c r="F59" s="56">
        <f t="shared" si="0"/>
        <v>2850000</v>
      </c>
      <c r="G59" s="56">
        <f>SUM(G51:G58)</f>
        <v>1861500</v>
      </c>
    </row>
    <row r="60" spans="1:7" ht="14.25">
      <c r="A60" s="10" t="s">
        <v>96</v>
      </c>
      <c r="B60" s="18" t="s">
        <v>318</v>
      </c>
      <c r="C60" s="39"/>
      <c r="D60" s="40"/>
      <c r="E60" s="40"/>
      <c r="F60" s="54">
        <f t="shared" si="0"/>
        <v>0</v>
      </c>
      <c r="G60" s="55">
        <f t="shared" si="0"/>
        <v>0</v>
      </c>
    </row>
    <row r="61" spans="1:7" ht="14.25">
      <c r="A61" s="10" t="s">
        <v>319</v>
      </c>
      <c r="B61" s="18" t="s">
        <v>320</v>
      </c>
      <c r="C61" s="39"/>
      <c r="D61" s="40"/>
      <c r="E61" s="40"/>
      <c r="F61" s="54">
        <f t="shared" si="0"/>
        <v>0</v>
      </c>
      <c r="G61" s="55">
        <v>296507</v>
      </c>
    </row>
    <row r="62" spans="1:7" ht="14.25">
      <c r="A62" s="10" t="s">
        <v>321</v>
      </c>
      <c r="B62" s="18" t="s">
        <v>322</v>
      </c>
      <c r="C62" s="39"/>
      <c r="D62" s="40"/>
      <c r="E62" s="40"/>
      <c r="F62" s="54">
        <f t="shared" si="0"/>
        <v>0</v>
      </c>
      <c r="G62" s="55">
        <f t="shared" si="0"/>
        <v>0</v>
      </c>
    </row>
    <row r="63" spans="1:7" ht="14.25">
      <c r="A63" s="10" t="s">
        <v>64</v>
      </c>
      <c r="B63" s="18" t="s">
        <v>323</v>
      </c>
      <c r="C63" s="39"/>
      <c r="D63" s="40"/>
      <c r="E63" s="40"/>
      <c r="F63" s="54">
        <f t="shared" si="0"/>
        <v>0</v>
      </c>
      <c r="G63" s="55">
        <f t="shared" si="0"/>
        <v>0</v>
      </c>
    </row>
    <row r="64" spans="1:7" ht="14.25">
      <c r="A64" s="10" t="s">
        <v>97</v>
      </c>
      <c r="B64" s="18" t="s">
        <v>324</v>
      </c>
      <c r="C64" s="39"/>
      <c r="D64" s="40"/>
      <c r="E64" s="40"/>
      <c r="F64" s="54">
        <f t="shared" si="0"/>
        <v>0</v>
      </c>
      <c r="G64" s="55">
        <f t="shared" si="0"/>
        <v>0</v>
      </c>
    </row>
    <row r="65" spans="1:9" ht="14.25">
      <c r="A65" s="10" t="s">
        <v>66</v>
      </c>
      <c r="B65" s="18" t="s">
        <v>325</v>
      </c>
      <c r="C65" s="39">
        <v>7993146</v>
      </c>
      <c r="D65" s="40"/>
      <c r="E65" s="40"/>
      <c r="F65" s="54">
        <f t="shared" si="0"/>
        <v>7993146</v>
      </c>
      <c r="G65" s="55">
        <v>2968046</v>
      </c>
      <c r="I65" s="106"/>
    </row>
    <row r="66" spans="1:7" ht="14.25">
      <c r="A66" s="10" t="s">
        <v>98</v>
      </c>
      <c r="B66" s="18" t="s">
        <v>326</v>
      </c>
      <c r="C66" s="39"/>
      <c r="D66" s="40"/>
      <c r="E66" s="40"/>
      <c r="F66" s="54">
        <f t="shared" si="0"/>
        <v>0</v>
      </c>
      <c r="G66" s="55">
        <f t="shared" si="0"/>
        <v>0</v>
      </c>
    </row>
    <row r="67" spans="1:7" ht="14.25">
      <c r="A67" s="10" t="s">
        <v>99</v>
      </c>
      <c r="B67" s="18" t="s">
        <v>327</v>
      </c>
      <c r="C67" s="39"/>
      <c r="D67" s="40"/>
      <c r="E67" s="40"/>
      <c r="F67" s="54">
        <f t="shared" si="0"/>
        <v>0</v>
      </c>
      <c r="G67" s="55">
        <f t="shared" si="0"/>
        <v>0</v>
      </c>
    </row>
    <row r="68" spans="1:7" ht="14.25">
      <c r="A68" s="10" t="s">
        <v>328</v>
      </c>
      <c r="B68" s="18" t="s">
        <v>329</v>
      </c>
      <c r="C68" s="39"/>
      <c r="D68" s="40"/>
      <c r="E68" s="40"/>
      <c r="F68" s="54">
        <f t="shared" si="0"/>
        <v>0</v>
      </c>
      <c r="G68" s="55">
        <f t="shared" si="0"/>
        <v>0</v>
      </c>
    </row>
    <row r="69" spans="1:7" ht="14.25">
      <c r="A69" s="15" t="s">
        <v>330</v>
      </c>
      <c r="B69" s="18" t="s">
        <v>331</v>
      </c>
      <c r="C69" s="39"/>
      <c r="D69" s="40"/>
      <c r="E69" s="40"/>
      <c r="F69" s="54">
        <f t="shared" si="0"/>
        <v>0</v>
      </c>
      <c r="G69" s="55">
        <f t="shared" si="0"/>
        <v>0</v>
      </c>
    </row>
    <row r="70" spans="1:7" ht="14.25">
      <c r="A70" s="10" t="s">
        <v>100</v>
      </c>
      <c r="B70" s="18" t="s">
        <v>332</v>
      </c>
      <c r="C70" s="39">
        <v>1600000</v>
      </c>
      <c r="D70" s="40"/>
      <c r="E70" s="40"/>
      <c r="F70" s="54">
        <f t="shared" si="0"/>
        <v>1600000</v>
      </c>
      <c r="G70" s="55">
        <v>11191900</v>
      </c>
    </row>
    <row r="71" spans="1:7" ht="14.25">
      <c r="A71" s="15" t="s">
        <v>200</v>
      </c>
      <c r="B71" s="18" t="s">
        <v>172</v>
      </c>
      <c r="C71" s="39">
        <v>5201592</v>
      </c>
      <c r="D71" s="40"/>
      <c r="E71" s="40"/>
      <c r="F71" s="54">
        <f t="shared" si="0"/>
        <v>5201592</v>
      </c>
      <c r="G71" s="55">
        <v>2174859</v>
      </c>
    </row>
    <row r="72" spans="1:7" ht="14.25">
      <c r="A72" s="15" t="s">
        <v>201</v>
      </c>
      <c r="B72" s="18" t="s">
        <v>172</v>
      </c>
      <c r="C72" s="39"/>
      <c r="D72" s="40"/>
      <c r="E72" s="40"/>
      <c r="F72" s="54">
        <f t="shared" si="0"/>
        <v>0</v>
      </c>
      <c r="G72" s="55">
        <f t="shared" si="0"/>
        <v>0</v>
      </c>
    </row>
    <row r="73" spans="1:7" ht="14.25">
      <c r="A73" s="90" t="s">
        <v>69</v>
      </c>
      <c r="B73" s="88" t="s">
        <v>333</v>
      </c>
      <c r="C73" s="41">
        <f>SUM(C60:C72)</f>
        <v>14794738</v>
      </c>
      <c r="D73" s="41">
        <f>SUM(D60:D72)</f>
        <v>0</v>
      </c>
      <c r="E73" s="41"/>
      <c r="F73" s="56">
        <f t="shared" si="0"/>
        <v>14794738</v>
      </c>
      <c r="G73" s="56">
        <f>SUM(G60:G72)</f>
        <v>16631312</v>
      </c>
    </row>
    <row r="74" spans="1:7" ht="15">
      <c r="A74" s="67" t="s">
        <v>206</v>
      </c>
      <c r="B74" s="68"/>
      <c r="C74" s="69">
        <f>SUM(C24+C25+C50+C59+C73)</f>
        <v>148147857</v>
      </c>
      <c r="D74" s="69">
        <f>SUM(D24+D25+D50+D59+D73)</f>
        <v>2850000</v>
      </c>
      <c r="E74" s="69"/>
      <c r="F74" s="70">
        <f t="shared" si="0"/>
        <v>150997857</v>
      </c>
      <c r="G74" s="70">
        <f>SUM(G24+G25+G50+G59+G73)</f>
        <v>252102011</v>
      </c>
    </row>
    <row r="75" spans="1:7" ht="14.25">
      <c r="A75" s="22" t="s">
        <v>334</v>
      </c>
      <c r="B75" s="18" t="s">
        <v>335</v>
      </c>
      <c r="C75" s="39">
        <v>0</v>
      </c>
      <c r="D75" s="40">
        <v>0</v>
      </c>
      <c r="E75" s="40"/>
      <c r="F75" s="54">
        <f t="shared" si="0"/>
        <v>0</v>
      </c>
      <c r="G75" s="55">
        <f t="shared" si="0"/>
        <v>0</v>
      </c>
    </row>
    <row r="76" spans="1:7" ht="14.25">
      <c r="A76" s="22" t="s">
        <v>101</v>
      </c>
      <c r="B76" s="18" t="s">
        <v>336</v>
      </c>
      <c r="C76" s="39">
        <v>0</v>
      </c>
      <c r="D76" s="40">
        <v>311941317</v>
      </c>
      <c r="E76" s="40"/>
      <c r="F76" s="54">
        <f t="shared" si="0"/>
        <v>311941317</v>
      </c>
      <c r="G76" s="55">
        <v>320837225</v>
      </c>
    </row>
    <row r="77" spans="1:7" ht="14.25">
      <c r="A77" s="22" t="s">
        <v>337</v>
      </c>
      <c r="B77" s="18" t="s">
        <v>338</v>
      </c>
      <c r="C77" s="39">
        <v>0</v>
      </c>
      <c r="D77" s="40">
        <v>0</v>
      </c>
      <c r="E77" s="40"/>
      <c r="F77" s="54">
        <f t="shared" si="0"/>
        <v>0</v>
      </c>
      <c r="G77" s="55">
        <f t="shared" si="0"/>
        <v>0</v>
      </c>
    </row>
    <row r="78" spans="1:7" ht="14.25">
      <c r="A78" s="22" t="s">
        <v>339</v>
      </c>
      <c r="B78" s="18" t="s">
        <v>340</v>
      </c>
      <c r="C78" s="39">
        <v>0</v>
      </c>
      <c r="D78" s="40">
        <v>34453140</v>
      </c>
      <c r="E78" s="40"/>
      <c r="F78" s="54">
        <f t="shared" si="0"/>
        <v>34453140</v>
      </c>
      <c r="G78" s="55">
        <v>55131987</v>
      </c>
    </row>
    <row r="79" spans="1:7" ht="14.25">
      <c r="A79" s="5" t="s">
        <v>341</v>
      </c>
      <c r="B79" s="18" t="s">
        <v>342</v>
      </c>
      <c r="C79" s="39"/>
      <c r="D79" s="40"/>
      <c r="E79" s="40"/>
      <c r="F79" s="54">
        <f t="shared" si="0"/>
        <v>0</v>
      </c>
      <c r="G79" s="55">
        <v>3000000</v>
      </c>
    </row>
    <row r="80" spans="1:7" ht="14.25">
      <c r="A80" s="5" t="s">
        <v>343</v>
      </c>
      <c r="B80" s="18" t="s">
        <v>344</v>
      </c>
      <c r="C80" s="39"/>
      <c r="D80" s="40"/>
      <c r="E80" s="40"/>
      <c r="F80" s="54">
        <f t="shared" si="0"/>
        <v>0</v>
      </c>
      <c r="G80" s="55">
        <f t="shared" si="0"/>
        <v>0</v>
      </c>
    </row>
    <row r="81" spans="1:7" ht="14.25">
      <c r="A81" s="5" t="s">
        <v>345</v>
      </c>
      <c r="B81" s="18" t="s">
        <v>346</v>
      </c>
      <c r="C81" s="39">
        <v>0</v>
      </c>
      <c r="D81" s="40">
        <v>91460609</v>
      </c>
      <c r="E81" s="40"/>
      <c r="F81" s="54">
        <f t="shared" si="0"/>
        <v>91460609</v>
      </c>
      <c r="G81" s="55">
        <v>15415213</v>
      </c>
    </row>
    <row r="82" spans="1:7" ht="14.25">
      <c r="A82" s="91" t="s">
        <v>70</v>
      </c>
      <c r="B82" s="88" t="s">
        <v>347</v>
      </c>
      <c r="C82" s="41">
        <f>SUM(C75:C81)</f>
        <v>0</v>
      </c>
      <c r="D82" s="41">
        <f>SUM(D75:D81)</f>
        <v>437855066</v>
      </c>
      <c r="E82" s="41"/>
      <c r="F82" s="56">
        <f t="shared" si="0"/>
        <v>437855066</v>
      </c>
      <c r="G82" s="56">
        <f>SUM(G75:G81)</f>
        <v>394384425</v>
      </c>
    </row>
    <row r="83" spans="1:7" ht="14.25">
      <c r="A83" s="11" t="s">
        <v>348</v>
      </c>
      <c r="B83" s="18" t="s">
        <v>349</v>
      </c>
      <c r="C83" s="39">
        <v>0</v>
      </c>
      <c r="D83" s="40">
        <v>17954350</v>
      </c>
      <c r="E83" s="40"/>
      <c r="F83" s="54">
        <f t="shared" si="0"/>
        <v>17954350</v>
      </c>
      <c r="G83" s="55">
        <v>22214451</v>
      </c>
    </row>
    <row r="84" spans="1:7" ht="14.25">
      <c r="A84" s="11" t="s">
        <v>350</v>
      </c>
      <c r="B84" s="18" t="s">
        <v>351</v>
      </c>
      <c r="C84" s="39"/>
      <c r="D84" s="40"/>
      <c r="E84" s="40"/>
      <c r="F84" s="54">
        <f aca="true" t="shared" si="1" ref="F84:G121">SUM(C84:E84)</f>
        <v>0</v>
      </c>
      <c r="G84" s="55">
        <f t="shared" si="1"/>
        <v>0</v>
      </c>
    </row>
    <row r="85" spans="1:7" ht="14.25">
      <c r="A85" s="11" t="s">
        <v>352</v>
      </c>
      <c r="B85" s="18" t="s">
        <v>353</v>
      </c>
      <c r="C85" s="39"/>
      <c r="D85" s="40"/>
      <c r="E85" s="40"/>
      <c r="F85" s="54">
        <f t="shared" si="1"/>
        <v>0</v>
      </c>
      <c r="G85" s="55">
        <f t="shared" si="1"/>
        <v>0</v>
      </c>
    </row>
    <row r="86" spans="1:7" ht="14.25">
      <c r="A86" s="11" t="s">
        <v>354</v>
      </c>
      <c r="B86" s="18" t="s">
        <v>355</v>
      </c>
      <c r="C86" s="39">
        <v>0</v>
      </c>
      <c r="D86" s="40">
        <v>4850000</v>
      </c>
      <c r="E86" s="40"/>
      <c r="F86" s="54">
        <f t="shared" si="1"/>
        <v>4850000</v>
      </c>
      <c r="G86" s="55">
        <v>5997625</v>
      </c>
    </row>
    <row r="87" spans="1:7" ht="14.25">
      <c r="A87" s="90" t="s">
        <v>71</v>
      </c>
      <c r="B87" s="88" t="s">
        <v>356</v>
      </c>
      <c r="C87" s="41">
        <f>SUM(C83:C86)</f>
        <v>0</v>
      </c>
      <c r="D87" s="41">
        <f>SUM(D83:D86)</f>
        <v>22804350</v>
      </c>
      <c r="E87" s="41"/>
      <c r="F87" s="56">
        <f t="shared" si="1"/>
        <v>22804350</v>
      </c>
      <c r="G87" s="56">
        <f>SUM(G83:G86)</f>
        <v>28212076</v>
      </c>
    </row>
    <row r="88" spans="1:7" ht="14.25">
      <c r="A88" s="11" t="s">
        <v>357</v>
      </c>
      <c r="B88" s="18" t="s">
        <v>358</v>
      </c>
      <c r="C88" s="39"/>
      <c r="D88" s="40"/>
      <c r="E88" s="40"/>
      <c r="F88" s="54">
        <f t="shared" si="1"/>
        <v>0</v>
      </c>
      <c r="G88" s="55">
        <f t="shared" si="1"/>
        <v>0</v>
      </c>
    </row>
    <row r="89" spans="1:7" ht="14.25">
      <c r="A89" s="11" t="s">
        <v>102</v>
      </c>
      <c r="B89" s="18" t="s">
        <v>359</v>
      </c>
      <c r="C89" s="39"/>
      <c r="D89" s="40"/>
      <c r="E89" s="40"/>
      <c r="F89" s="54">
        <f t="shared" si="1"/>
        <v>0</v>
      </c>
      <c r="G89" s="55">
        <f t="shared" si="1"/>
        <v>0</v>
      </c>
    </row>
    <row r="90" spans="1:7" ht="14.25">
      <c r="A90" s="11" t="s">
        <v>103</v>
      </c>
      <c r="B90" s="18" t="s">
        <v>360</v>
      </c>
      <c r="C90" s="39"/>
      <c r="D90" s="40"/>
      <c r="E90" s="40"/>
      <c r="F90" s="54">
        <f t="shared" si="1"/>
        <v>0</v>
      </c>
      <c r="G90" s="55">
        <v>50000000</v>
      </c>
    </row>
    <row r="91" spans="1:7" ht="14.25">
      <c r="A91" s="11" t="s">
        <v>104</v>
      </c>
      <c r="B91" s="18" t="s">
        <v>361</v>
      </c>
      <c r="C91" s="39"/>
      <c r="D91" s="40"/>
      <c r="E91" s="40"/>
      <c r="F91" s="54">
        <f t="shared" si="1"/>
        <v>0</v>
      </c>
      <c r="G91" s="55">
        <f t="shared" si="1"/>
        <v>0</v>
      </c>
    </row>
    <row r="92" spans="1:7" ht="14.25">
      <c r="A92" s="11" t="s">
        <v>105</v>
      </c>
      <c r="B92" s="18" t="s">
        <v>362</v>
      </c>
      <c r="C92" s="39"/>
      <c r="D92" s="40"/>
      <c r="E92" s="40"/>
      <c r="F92" s="54">
        <f t="shared" si="1"/>
        <v>0</v>
      </c>
      <c r="G92" s="55">
        <f t="shared" si="1"/>
        <v>0</v>
      </c>
    </row>
    <row r="93" spans="1:7" ht="14.25">
      <c r="A93" s="11" t="s">
        <v>106</v>
      </c>
      <c r="B93" s="18" t="s">
        <v>363</v>
      </c>
      <c r="C93" s="39"/>
      <c r="D93" s="40"/>
      <c r="E93" s="40"/>
      <c r="F93" s="54">
        <f t="shared" si="1"/>
        <v>0</v>
      </c>
      <c r="G93" s="55">
        <f t="shared" si="1"/>
        <v>0</v>
      </c>
    </row>
    <row r="94" spans="1:7" ht="14.25">
      <c r="A94" s="11" t="s">
        <v>364</v>
      </c>
      <c r="B94" s="18" t="s">
        <v>365</v>
      </c>
      <c r="C94" s="39"/>
      <c r="D94" s="40"/>
      <c r="E94" s="40"/>
      <c r="F94" s="54">
        <f t="shared" si="1"/>
        <v>0</v>
      </c>
      <c r="G94" s="55">
        <f t="shared" si="1"/>
        <v>0</v>
      </c>
    </row>
    <row r="95" spans="1:7" ht="14.25">
      <c r="A95" s="11" t="s">
        <v>107</v>
      </c>
      <c r="B95" s="18" t="s">
        <v>466</v>
      </c>
      <c r="C95" s="39"/>
      <c r="D95" s="40"/>
      <c r="E95" s="40"/>
      <c r="F95" s="54">
        <f t="shared" si="1"/>
        <v>0</v>
      </c>
      <c r="G95" s="55">
        <v>400000</v>
      </c>
    </row>
    <row r="96" spans="1:7" ht="14.25">
      <c r="A96" s="28" t="s">
        <v>72</v>
      </c>
      <c r="B96" s="30" t="s">
        <v>367</v>
      </c>
      <c r="C96" s="39">
        <f>SUM(C88:C95)</f>
        <v>0</v>
      </c>
      <c r="D96" s="40">
        <f>SUM(D88:D95)</f>
        <v>0</v>
      </c>
      <c r="E96" s="40"/>
      <c r="F96" s="54">
        <f t="shared" si="1"/>
        <v>0</v>
      </c>
      <c r="G96" s="55">
        <f>SUM(G88:G95)</f>
        <v>50400000</v>
      </c>
    </row>
    <row r="97" spans="1:7" ht="15">
      <c r="A97" s="67" t="s">
        <v>207</v>
      </c>
      <c r="B97" s="68"/>
      <c r="C97" s="69">
        <f>SUM(C96,C87,C82)</f>
        <v>0</v>
      </c>
      <c r="D97" s="69">
        <f>SUM(D96,D87,D82)</f>
        <v>460659416</v>
      </c>
      <c r="E97" s="69"/>
      <c r="F97" s="70">
        <f t="shared" si="1"/>
        <v>460659416</v>
      </c>
      <c r="G97" s="70">
        <f>SUM(G82+G87+G96)</f>
        <v>472996501</v>
      </c>
    </row>
    <row r="98" spans="1:7" ht="15">
      <c r="A98" s="92" t="s">
        <v>115</v>
      </c>
      <c r="B98" s="93" t="s">
        <v>368</v>
      </c>
      <c r="C98" s="94">
        <f>SUM(C74+C97)</f>
        <v>148147857</v>
      </c>
      <c r="D98" s="94">
        <f>SUM(D74+D97)</f>
        <v>463509416</v>
      </c>
      <c r="E98" s="94"/>
      <c r="F98" s="95">
        <f t="shared" si="1"/>
        <v>611657273</v>
      </c>
      <c r="G98" s="95">
        <f>SUM(G97,G74)</f>
        <v>725098512</v>
      </c>
    </row>
    <row r="99" spans="1:25" ht="14.25">
      <c r="A99" s="11" t="s">
        <v>108</v>
      </c>
      <c r="B99" s="4" t="s">
        <v>369</v>
      </c>
      <c r="C99" s="42"/>
      <c r="D99" s="42"/>
      <c r="E99" s="42"/>
      <c r="F99" s="54">
        <f t="shared" si="1"/>
        <v>0</v>
      </c>
      <c r="G99" s="55">
        <f t="shared" si="1"/>
        <v>0</v>
      </c>
      <c r="H99" s="57"/>
      <c r="I99" s="57"/>
      <c r="J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4.25">
      <c r="A100" s="11" t="s">
        <v>370</v>
      </c>
      <c r="B100" s="4" t="s">
        <v>371</v>
      </c>
      <c r="C100" s="42"/>
      <c r="D100" s="42"/>
      <c r="E100" s="42"/>
      <c r="F100" s="54">
        <f t="shared" si="1"/>
        <v>0</v>
      </c>
      <c r="G100" s="55">
        <f t="shared" si="1"/>
        <v>0</v>
      </c>
      <c r="H100" s="57"/>
      <c r="I100" s="57"/>
      <c r="J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4.25">
      <c r="A101" s="11" t="s">
        <v>109</v>
      </c>
      <c r="B101" s="4" t="s">
        <v>372</v>
      </c>
      <c r="C101" s="42"/>
      <c r="D101" s="42"/>
      <c r="E101" s="42"/>
      <c r="F101" s="54">
        <f t="shared" si="1"/>
        <v>0</v>
      </c>
      <c r="G101" s="55">
        <f t="shared" si="1"/>
        <v>0</v>
      </c>
      <c r="H101" s="57"/>
      <c r="I101" s="57"/>
      <c r="J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4.25">
      <c r="A102" s="13" t="s">
        <v>77</v>
      </c>
      <c r="B102" s="6" t="s">
        <v>373</v>
      </c>
      <c r="C102" s="43"/>
      <c r="D102" s="43"/>
      <c r="E102" s="43"/>
      <c r="F102" s="54">
        <f t="shared" si="1"/>
        <v>0</v>
      </c>
      <c r="G102" s="55">
        <f t="shared" si="1"/>
        <v>0</v>
      </c>
      <c r="H102" s="59"/>
      <c r="I102" s="59"/>
      <c r="J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8"/>
      <c r="Y102" s="58"/>
    </row>
    <row r="103" spans="1:25" ht="14.25">
      <c r="A103" s="23" t="s">
        <v>110</v>
      </c>
      <c r="B103" s="4" t="s">
        <v>374</v>
      </c>
      <c r="C103" s="44"/>
      <c r="D103" s="44"/>
      <c r="E103" s="44"/>
      <c r="F103" s="54">
        <f t="shared" si="1"/>
        <v>0</v>
      </c>
      <c r="G103" s="55">
        <f t="shared" si="1"/>
        <v>0</v>
      </c>
      <c r="H103" s="60"/>
      <c r="I103" s="60"/>
      <c r="J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8"/>
      <c r="Y103" s="58"/>
    </row>
    <row r="104" spans="1:25" ht="14.25">
      <c r="A104" s="23" t="s">
        <v>80</v>
      </c>
      <c r="B104" s="4" t="s">
        <v>375</v>
      </c>
      <c r="C104" s="44"/>
      <c r="D104" s="44"/>
      <c r="E104" s="44"/>
      <c r="F104" s="54">
        <f t="shared" si="1"/>
        <v>0</v>
      </c>
      <c r="G104" s="55">
        <f t="shared" si="1"/>
        <v>0</v>
      </c>
      <c r="H104" s="60"/>
      <c r="I104" s="60"/>
      <c r="J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8"/>
      <c r="Y104" s="58"/>
    </row>
    <row r="105" spans="1:25" ht="14.25">
      <c r="A105" s="11" t="s">
        <v>376</v>
      </c>
      <c r="B105" s="4" t="s">
        <v>377</v>
      </c>
      <c r="C105" s="42"/>
      <c r="D105" s="42"/>
      <c r="E105" s="42"/>
      <c r="F105" s="54">
        <f t="shared" si="1"/>
        <v>0</v>
      </c>
      <c r="G105" s="55">
        <f t="shared" si="1"/>
        <v>0</v>
      </c>
      <c r="H105" s="57"/>
      <c r="I105" s="57"/>
      <c r="J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4.25">
      <c r="A106" s="11" t="s">
        <v>111</v>
      </c>
      <c r="B106" s="4" t="s">
        <v>378</v>
      </c>
      <c r="C106" s="42"/>
      <c r="D106" s="42"/>
      <c r="E106" s="42"/>
      <c r="F106" s="54">
        <f t="shared" si="1"/>
        <v>0</v>
      </c>
      <c r="G106" s="55">
        <f t="shared" si="1"/>
        <v>0</v>
      </c>
      <c r="H106" s="57"/>
      <c r="I106" s="57"/>
      <c r="J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4.25">
      <c r="A107" s="12" t="s">
        <v>78</v>
      </c>
      <c r="B107" s="6" t="s">
        <v>379</v>
      </c>
      <c r="C107" s="45"/>
      <c r="D107" s="45"/>
      <c r="E107" s="45"/>
      <c r="F107" s="54">
        <f t="shared" si="1"/>
        <v>0</v>
      </c>
      <c r="G107" s="55">
        <f t="shared" si="1"/>
        <v>0</v>
      </c>
      <c r="H107" s="61"/>
      <c r="I107" s="61"/>
      <c r="J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8"/>
      <c r="Y107" s="58"/>
    </row>
    <row r="108" spans="1:25" ht="14.25">
      <c r="A108" s="23" t="s">
        <v>380</v>
      </c>
      <c r="B108" s="4" t="s">
        <v>381</v>
      </c>
      <c r="C108" s="44"/>
      <c r="D108" s="44"/>
      <c r="E108" s="44"/>
      <c r="F108" s="54">
        <f t="shared" si="1"/>
        <v>0</v>
      </c>
      <c r="G108" s="55">
        <f t="shared" si="1"/>
        <v>0</v>
      </c>
      <c r="H108" s="60"/>
      <c r="I108" s="60"/>
      <c r="J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8"/>
      <c r="Y108" s="58"/>
    </row>
    <row r="109" spans="1:25" ht="14.25">
      <c r="A109" s="23" t="s">
        <v>382</v>
      </c>
      <c r="B109" s="4" t="s">
        <v>383</v>
      </c>
      <c r="C109" s="44">
        <v>1359467</v>
      </c>
      <c r="D109" s="44"/>
      <c r="E109" s="44"/>
      <c r="F109" s="54">
        <f t="shared" si="1"/>
        <v>1359467</v>
      </c>
      <c r="G109" s="55">
        <v>1825214</v>
      </c>
      <c r="H109" s="60"/>
      <c r="I109" s="60"/>
      <c r="J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8"/>
      <c r="Y109" s="58"/>
    </row>
    <row r="110" spans="1:25" ht="14.25">
      <c r="A110" s="12" t="s">
        <v>384</v>
      </c>
      <c r="B110" s="6" t="s">
        <v>385</v>
      </c>
      <c r="C110" s="44"/>
      <c r="D110" s="44"/>
      <c r="E110" s="44"/>
      <c r="F110" s="54">
        <f t="shared" si="1"/>
        <v>0</v>
      </c>
      <c r="G110" s="55">
        <f t="shared" si="1"/>
        <v>0</v>
      </c>
      <c r="H110" s="60"/>
      <c r="I110" s="60"/>
      <c r="J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8"/>
      <c r="Y110" s="58"/>
    </row>
    <row r="111" spans="1:25" ht="14.25">
      <c r="A111" s="23" t="s">
        <v>386</v>
      </c>
      <c r="B111" s="4" t="s">
        <v>387</v>
      </c>
      <c r="C111" s="44"/>
      <c r="D111" s="44"/>
      <c r="E111" s="44"/>
      <c r="F111" s="54">
        <f t="shared" si="1"/>
        <v>0</v>
      </c>
      <c r="G111" s="55">
        <f t="shared" si="1"/>
        <v>0</v>
      </c>
      <c r="H111" s="60"/>
      <c r="I111" s="60"/>
      <c r="J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8"/>
      <c r="Y111" s="58"/>
    </row>
    <row r="112" spans="1:25" ht="14.25">
      <c r="A112" s="23" t="s">
        <v>388</v>
      </c>
      <c r="B112" s="4" t="s">
        <v>389</v>
      </c>
      <c r="C112" s="44"/>
      <c r="D112" s="44"/>
      <c r="E112" s="44"/>
      <c r="F112" s="54">
        <f t="shared" si="1"/>
        <v>0</v>
      </c>
      <c r="G112" s="55">
        <f t="shared" si="1"/>
        <v>0</v>
      </c>
      <c r="H112" s="60"/>
      <c r="I112" s="60"/>
      <c r="J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8"/>
      <c r="Y112" s="58"/>
    </row>
    <row r="113" spans="1:25" ht="14.25">
      <c r="A113" s="23" t="s">
        <v>390</v>
      </c>
      <c r="B113" s="4" t="s">
        <v>391</v>
      </c>
      <c r="C113" s="44"/>
      <c r="D113" s="44"/>
      <c r="E113" s="44"/>
      <c r="F113" s="54">
        <f t="shared" si="1"/>
        <v>0</v>
      </c>
      <c r="G113" s="55">
        <f t="shared" si="1"/>
        <v>0</v>
      </c>
      <c r="H113" s="60"/>
      <c r="I113" s="60"/>
      <c r="J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8"/>
      <c r="Y113" s="58"/>
    </row>
    <row r="114" spans="1:25" ht="14.25">
      <c r="A114" s="24" t="s">
        <v>79</v>
      </c>
      <c r="B114" s="25" t="s">
        <v>392</v>
      </c>
      <c r="C114" s="45"/>
      <c r="D114" s="45"/>
      <c r="E114" s="45"/>
      <c r="F114" s="54">
        <f t="shared" si="1"/>
        <v>0</v>
      </c>
      <c r="G114" s="55">
        <f t="shared" si="1"/>
        <v>0</v>
      </c>
      <c r="H114" s="61"/>
      <c r="I114" s="61"/>
      <c r="J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8"/>
      <c r="Y114" s="58"/>
    </row>
    <row r="115" spans="1:25" ht="14.25">
      <c r="A115" s="23" t="s">
        <v>393</v>
      </c>
      <c r="B115" s="4" t="s">
        <v>394</v>
      </c>
      <c r="C115" s="44"/>
      <c r="D115" s="44"/>
      <c r="E115" s="44"/>
      <c r="F115" s="54">
        <f t="shared" si="1"/>
        <v>0</v>
      </c>
      <c r="G115" s="55">
        <f t="shared" si="1"/>
        <v>0</v>
      </c>
      <c r="H115" s="60"/>
      <c r="I115" s="60"/>
      <c r="J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8"/>
      <c r="Y115" s="58"/>
    </row>
    <row r="116" spans="1:25" ht="14.25">
      <c r="A116" s="11" t="s">
        <v>395</v>
      </c>
      <c r="B116" s="4" t="s">
        <v>396</v>
      </c>
      <c r="C116" s="42"/>
      <c r="D116" s="42"/>
      <c r="E116" s="42"/>
      <c r="F116" s="54">
        <f t="shared" si="1"/>
        <v>0</v>
      </c>
      <c r="G116" s="55">
        <f t="shared" si="1"/>
        <v>0</v>
      </c>
      <c r="H116" s="57"/>
      <c r="I116" s="57"/>
      <c r="J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4.25">
      <c r="A117" s="23" t="s">
        <v>112</v>
      </c>
      <c r="B117" s="4" t="s">
        <v>397</v>
      </c>
      <c r="C117" s="44"/>
      <c r="D117" s="44"/>
      <c r="E117" s="44"/>
      <c r="F117" s="54">
        <f t="shared" si="1"/>
        <v>0</v>
      </c>
      <c r="G117" s="55">
        <f t="shared" si="1"/>
        <v>0</v>
      </c>
      <c r="H117" s="60"/>
      <c r="I117" s="60"/>
      <c r="J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8"/>
      <c r="Y117" s="58"/>
    </row>
    <row r="118" spans="1:25" ht="14.25">
      <c r="A118" s="23" t="s">
        <v>81</v>
      </c>
      <c r="B118" s="4" t="s">
        <v>398</v>
      </c>
      <c r="C118" s="44"/>
      <c r="D118" s="44"/>
      <c r="E118" s="44"/>
      <c r="F118" s="54">
        <f t="shared" si="1"/>
        <v>0</v>
      </c>
      <c r="G118" s="55">
        <f t="shared" si="1"/>
        <v>0</v>
      </c>
      <c r="H118" s="60"/>
      <c r="I118" s="60"/>
      <c r="J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8"/>
      <c r="Y118" s="58"/>
    </row>
    <row r="119" spans="1:25" ht="14.25">
      <c r="A119" s="24" t="s">
        <v>82</v>
      </c>
      <c r="B119" s="25" t="s">
        <v>399</v>
      </c>
      <c r="C119" s="45"/>
      <c r="D119" s="45"/>
      <c r="E119" s="45"/>
      <c r="F119" s="54">
        <f t="shared" si="1"/>
        <v>0</v>
      </c>
      <c r="G119" s="55">
        <f t="shared" si="1"/>
        <v>0</v>
      </c>
      <c r="H119" s="61"/>
      <c r="I119" s="61"/>
      <c r="J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8"/>
      <c r="Y119" s="58"/>
    </row>
    <row r="120" spans="1:25" ht="14.25">
      <c r="A120" s="11" t="s">
        <v>400</v>
      </c>
      <c r="B120" s="4" t="s">
        <v>401</v>
      </c>
      <c r="C120" s="42"/>
      <c r="D120" s="42"/>
      <c r="E120" s="42"/>
      <c r="F120" s="54">
        <f t="shared" si="1"/>
        <v>0</v>
      </c>
      <c r="G120" s="55">
        <f t="shared" si="1"/>
        <v>0</v>
      </c>
      <c r="H120" s="57"/>
      <c r="I120" s="57"/>
      <c r="J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">
      <c r="A121" s="96" t="s">
        <v>116</v>
      </c>
      <c r="B121" s="97" t="s">
        <v>402</v>
      </c>
      <c r="C121" s="98">
        <f>SUM(C109)</f>
        <v>1359467</v>
      </c>
      <c r="D121" s="98">
        <f>SUM(D102+D107+D110+D114+D119)</f>
        <v>0</v>
      </c>
      <c r="E121" s="98"/>
      <c r="F121" s="95">
        <f t="shared" si="1"/>
        <v>1359467</v>
      </c>
      <c r="G121" s="95">
        <f>SUM(G109)</f>
        <v>1825214</v>
      </c>
      <c r="H121" s="61"/>
      <c r="I121" s="61"/>
      <c r="J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8"/>
      <c r="Y121" s="58"/>
    </row>
    <row r="122" spans="1:25" ht="15">
      <c r="A122" s="99" t="s">
        <v>152</v>
      </c>
      <c r="B122" s="100"/>
      <c r="C122" s="41">
        <f>SUM(C98+C121)</f>
        <v>149507324</v>
      </c>
      <c r="D122" s="41">
        <f>SUM(D98+D121)</f>
        <v>463509416</v>
      </c>
      <c r="E122" s="41"/>
      <c r="F122" s="56">
        <f>SUM(C122:E122)</f>
        <v>613016740</v>
      </c>
      <c r="G122" s="56">
        <f>SUM(G98+G121)</f>
        <v>726923726</v>
      </c>
      <c r="H122" s="107"/>
      <c r="I122" s="107"/>
      <c r="J122" s="107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4.25">
      <c r="B123" s="58"/>
      <c r="C123" s="62"/>
      <c r="D123" s="63"/>
      <c r="E123" s="63"/>
      <c r="F123" s="63"/>
      <c r="G123" s="62"/>
      <c r="H123" s="107"/>
      <c r="I123" s="107"/>
      <c r="J123" s="107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4.25">
      <c r="B124" s="58"/>
      <c r="C124" s="62"/>
      <c r="D124" s="63"/>
      <c r="E124" s="63"/>
      <c r="F124" s="63"/>
      <c r="G124" s="62"/>
      <c r="H124" s="107"/>
      <c r="I124" s="107"/>
      <c r="J124" s="107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4.25">
      <c r="B125" s="58"/>
      <c r="C125" s="62"/>
      <c r="D125" s="63"/>
      <c r="E125" s="63"/>
      <c r="F125" s="63"/>
      <c r="G125" s="62"/>
      <c r="H125" s="107"/>
      <c r="I125" s="107"/>
      <c r="J125" s="107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4.25">
      <c r="B126" s="58"/>
      <c r="C126" s="62"/>
      <c r="D126" s="63"/>
      <c r="E126" s="63"/>
      <c r="F126" s="63"/>
      <c r="G126" s="62"/>
      <c r="H126" s="107"/>
      <c r="I126" s="107"/>
      <c r="J126" s="107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4.25">
      <c r="B127" s="58"/>
      <c r="C127" s="62"/>
      <c r="D127" s="63"/>
      <c r="E127" s="63"/>
      <c r="F127" s="63"/>
      <c r="G127" s="62"/>
      <c r="H127" s="107"/>
      <c r="I127" s="107"/>
      <c r="J127" s="107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4.25">
      <c r="B128" s="58"/>
      <c r="C128" s="62"/>
      <c r="D128" s="63"/>
      <c r="E128" s="63"/>
      <c r="F128" s="63"/>
      <c r="G128" s="62"/>
      <c r="H128" s="107"/>
      <c r="I128" s="107"/>
      <c r="J128" s="107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4.25">
      <c r="B129" s="58"/>
      <c r="C129" s="62"/>
      <c r="D129" s="63"/>
      <c r="E129" s="63"/>
      <c r="F129" s="63"/>
      <c r="G129" s="62"/>
      <c r="H129" s="107"/>
      <c r="I129" s="107"/>
      <c r="J129" s="107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4.25">
      <c r="B130" s="58"/>
      <c r="C130" s="62"/>
      <c r="D130" s="63"/>
      <c r="E130" s="63"/>
      <c r="F130" s="63"/>
      <c r="G130" s="62"/>
      <c r="H130" s="107"/>
      <c r="I130" s="107"/>
      <c r="J130" s="107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4.25">
      <c r="B131" s="58"/>
      <c r="C131" s="62"/>
      <c r="D131" s="63"/>
      <c r="E131" s="63"/>
      <c r="F131" s="63"/>
      <c r="G131" s="62"/>
      <c r="H131" s="107"/>
      <c r="I131" s="107"/>
      <c r="J131" s="107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4.25">
      <c r="B132" s="58"/>
      <c r="C132" s="62"/>
      <c r="D132" s="63"/>
      <c r="E132" s="63"/>
      <c r="F132" s="63"/>
      <c r="G132" s="62"/>
      <c r="H132" s="107"/>
      <c r="I132" s="107"/>
      <c r="J132" s="107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4.25">
      <c r="B133" s="58"/>
      <c r="C133" s="62"/>
      <c r="D133" s="63"/>
      <c r="E133" s="63"/>
      <c r="F133" s="63"/>
      <c r="G133" s="62"/>
      <c r="H133" s="107"/>
      <c r="I133" s="107"/>
      <c r="J133" s="107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4.25">
      <c r="B134" s="58"/>
      <c r="C134" s="62"/>
      <c r="D134" s="63"/>
      <c r="E134" s="63"/>
      <c r="F134" s="63"/>
      <c r="G134" s="62"/>
      <c r="H134" s="107"/>
      <c r="I134" s="107"/>
      <c r="J134" s="107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4.25">
      <c r="B135" s="58"/>
      <c r="C135" s="62"/>
      <c r="D135" s="63"/>
      <c r="E135" s="63"/>
      <c r="F135" s="63"/>
      <c r="G135" s="62"/>
      <c r="H135" s="107"/>
      <c r="I135" s="107"/>
      <c r="J135" s="107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4.25">
      <c r="B136" s="58"/>
      <c r="C136" s="62"/>
      <c r="D136" s="63"/>
      <c r="E136" s="63"/>
      <c r="F136" s="63"/>
      <c r="G136" s="62"/>
      <c r="H136" s="107"/>
      <c r="I136" s="107"/>
      <c r="J136" s="107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4.25">
      <c r="B137" s="58"/>
      <c r="C137" s="62"/>
      <c r="D137" s="63"/>
      <c r="E137" s="63"/>
      <c r="F137" s="63"/>
      <c r="G137" s="62"/>
      <c r="H137" s="107"/>
      <c r="I137" s="107"/>
      <c r="J137" s="107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4.25">
      <c r="B138" s="58"/>
      <c r="C138" s="62"/>
      <c r="D138" s="63"/>
      <c r="E138" s="63"/>
      <c r="F138" s="63"/>
      <c r="G138" s="62"/>
      <c r="H138" s="107"/>
      <c r="I138" s="107"/>
      <c r="J138" s="107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4.25">
      <c r="B139" s="58"/>
      <c r="C139" s="62"/>
      <c r="D139" s="63"/>
      <c r="E139" s="63"/>
      <c r="F139" s="63"/>
      <c r="G139" s="62"/>
      <c r="H139" s="107"/>
      <c r="I139" s="107"/>
      <c r="J139" s="107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4.25">
      <c r="B140" s="58"/>
      <c r="C140" s="62"/>
      <c r="D140" s="63"/>
      <c r="E140" s="63"/>
      <c r="F140" s="63"/>
      <c r="G140" s="62"/>
      <c r="H140" s="107"/>
      <c r="I140" s="107"/>
      <c r="J140" s="107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4.25">
      <c r="B141" s="58"/>
      <c r="C141" s="62"/>
      <c r="D141" s="63"/>
      <c r="E141" s="63"/>
      <c r="F141" s="63"/>
      <c r="G141" s="62"/>
      <c r="H141" s="107"/>
      <c r="I141" s="107"/>
      <c r="J141" s="107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4.25">
      <c r="B142" s="58"/>
      <c r="C142" s="62"/>
      <c r="D142" s="63"/>
      <c r="E142" s="63"/>
      <c r="F142" s="63"/>
      <c r="G142" s="62"/>
      <c r="H142" s="107"/>
      <c r="I142" s="107"/>
      <c r="J142" s="107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4.25">
      <c r="B143" s="58"/>
      <c r="C143" s="62"/>
      <c r="D143" s="63"/>
      <c r="E143" s="63"/>
      <c r="F143" s="63"/>
      <c r="G143" s="62"/>
      <c r="H143" s="107"/>
      <c r="I143" s="107"/>
      <c r="J143" s="107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4.25">
      <c r="B144" s="58"/>
      <c r="C144" s="62"/>
      <c r="D144" s="63"/>
      <c r="E144" s="63"/>
      <c r="F144" s="63"/>
      <c r="G144" s="62"/>
      <c r="H144" s="107"/>
      <c r="I144" s="107"/>
      <c r="J144" s="107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4.25">
      <c r="B145" s="58"/>
      <c r="C145" s="62"/>
      <c r="D145" s="63"/>
      <c r="E145" s="63"/>
      <c r="F145" s="63"/>
      <c r="G145" s="62"/>
      <c r="H145" s="107"/>
      <c r="I145" s="107"/>
      <c r="J145" s="107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4.25">
      <c r="B146" s="58"/>
      <c r="C146" s="62"/>
      <c r="D146" s="63"/>
      <c r="E146" s="63"/>
      <c r="F146" s="63"/>
      <c r="G146" s="62"/>
      <c r="H146" s="107"/>
      <c r="I146" s="107"/>
      <c r="J146" s="107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4.25">
      <c r="B147" s="58"/>
      <c r="C147" s="62"/>
      <c r="D147" s="63"/>
      <c r="E147" s="63"/>
      <c r="F147" s="63"/>
      <c r="G147" s="62"/>
      <c r="H147" s="107"/>
      <c r="I147" s="107"/>
      <c r="J147" s="107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4.25">
      <c r="B148" s="58"/>
      <c r="C148" s="62"/>
      <c r="D148" s="63"/>
      <c r="E148" s="63"/>
      <c r="F148" s="63"/>
      <c r="G148" s="62"/>
      <c r="H148" s="107"/>
      <c r="I148" s="107"/>
      <c r="J148" s="107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4.25">
      <c r="B149" s="58"/>
      <c r="C149" s="62"/>
      <c r="D149" s="63"/>
      <c r="E149" s="63"/>
      <c r="F149" s="63"/>
      <c r="G149" s="62"/>
      <c r="H149" s="107"/>
      <c r="I149" s="107"/>
      <c r="J149" s="107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4.25">
      <c r="B150" s="58"/>
      <c r="C150" s="62"/>
      <c r="D150" s="63"/>
      <c r="E150" s="63"/>
      <c r="F150" s="63"/>
      <c r="G150" s="62"/>
      <c r="H150" s="107"/>
      <c r="I150" s="107"/>
      <c r="J150" s="107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4.25">
      <c r="B151" s="58"/>
      <c r="C151" s="62"/>
      <c r="D151" s="63"/>
      <c r="E151" s="63"/>
      <c r="F151" s="63"/>
      <c r="G151" s="62"/>
      <c r="H151" s="107"/>
      <c r="I151" s="107"/>
      <c r="J151" s="107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4.25">
      <c r="B152" s="58"/>
      <c r="C152" s="62"/>
      <c r="D152" s="63"/>
      <c r="E152" s="63"/>
      <c r="F152" s="63"/>
      <c r="G152" s="62"/>
      <c r="H152" s="107"/>
      <c r="I152" s="107"/>
      <c r="J152" s="107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4.25">
      <c r="B153" s="58"/>
      <c r="C153" s="62"/>
      <c r="D153" s="63"/>
      <c r="E153" s="63"/>
      <c r="F153" s="63"/>
      <c r="G153" s="62"/>
      <c r="H153" s="107"/>
      <c r="I153" s="107"/>
      <c r="J153" s="107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4.25">
      <c r="B154" s="58"/>
      <c r="C154" s="62"/>
      <c r="D154" s="63"/>
      <c r="E154" s="63"/>
      <c r="F154" s="63"/>
      <c r="G154" s="62"/>
      <c r="H154" s="107"/>
      <c r="I154" s="107"/>
      <c r="J154" s="107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4.25">
      <c r="B155" s="58"/>
      <c r="C155" s="62"/>
      <c r="D155" s="63"/>
      <c r="E155" s="63"/>
      <c r="F155" s="63"/>
      <c r="G155" s="62"/>
      <c r="H155" s="107"/>
      <c r="I155" s="107"/>
      <c r="J155" s="107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4.25">
      <c r="B156" s="58"/>
      <c r="C156" s="62"/>
      <c r="D156" s="63"/>
      <c r="E156" s="63"/>
      <c r="F156" s="63"/>
      <c r="G156" s="62"/>
      <c r="H156" s="107"/>
      <c r="I156" s="107"/>
      <c r="J156" s="107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4.25">
      <c r="B157" s="58"/>
      <c r="C157" s="62"/>
      <c r="D157" s="63"/>
      <c r="E157" s="63"/>
      <c r="F157" s="63"/>
      <c r="G157" s="62"/>
      <c r="H157" s="107"/>
      <c r="I157" s="107"/>
      <c r="J157" s="107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4.25">
      <c r="B158" s="58"/>
      <c r="C158" s="62"/>
      <c r="D158" s="63"/>
      <c r="E158" s="63"/>
      <c r="F158" s="63"/>
      <c r="G158" s="62"/>
      <c r="H158" s="107"/>
      <c r="I158" s="107"/>
      <c r="J158" s="107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4.25">
      <c r="B159" s="58"/>
      <c r="C159" s="62"/>
      <c r="D159" s="63"/>
      <c r="E159" s="63"/>
      <c r="F159" s="63"/>
      <c r="G159" s="62"/>
      <c r="H159" s="107"/>
      <c r="I159" s="107"/>
      <c r="J159" s="107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4.25">
      <c r="B160" s="58"/>
      <c r="C160" s="62"/>
      <c r="D160" s="63"/>
      <c r="E160" s="63"/>
      <c r="F160" s="63"/>
      <c r="G160" s="62"/>
      <c r="H160" s="107"/>
      <c r="I160" s="107"/>
      <c r="J160" s="107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4.25">
      <c r="B161" s="58"/>
      <c r="C161" s="62"/>
      <c r="D161" s="63"/>
      <c r="E161" s="63"/>
      <c r="F161" s="63"/>
      <c r="G161" s="62"/>
      <c r="H161" s="107"/>
      <c r="I161" s="107"/>
      <c r="J161" s="107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4.25">
      <c r="B162" s="58"/>
      <c r="C162" s="62"/>
      <c r="D162" s="63"/>
      <c r="E162" s="63"/>
      <c r="F162" s="63"/>
      <c r="G162" s="62"/>
      <c r="H162" s="107"/>
      <c r="I162" s="107"/>
      <c r="J162" s="107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4.25">
      <c r="B163" s="58"/>
      <c r="C163" s="62"/>
      <c r="D163" s="63"/>
      <c r="E163" s="63"/>
      <c r="F163" s="63"/>
      <c r="G163" s="62"/>
      <c r="H163" s="107"/>
      <c r="I163" s="107"/>
      <c r="J163" s="107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4.25">
      <c r="B164" s="58"/>
      <c r="C164" s="62"/>
      <c r="D164" s="63"/>
      <c r="E164" s="63"/>
      <c r="F164" s="63"/>
      <c r="G164" s="62"/>
      <c r="H164" s="107"/>
      <c r="I164" s="107"/>
      <c r="J164" s="107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4.25">
      <c r="B165" s="58"/>
      <c r="C165" s="62"/>
      <c r="D165" s="63"/>
      <c r="E165" s="63"/>
      <c r="F165" s="63"/>
      <c r="G165" s="62"/>
      <c r="H165" s="107"/>
      <c r="I165" s="107"/>
      <c r="J165" s="107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4.25">
      <c r="B166" s="58"/>
      <c r="C166" s="62"/>
      <c r="D166" s="63"/>
      <c r="E166" s="63"/>
      <c r="F166" s="63"/>
      <c r="G166" s="62"/>
      <c r="H166" s="107"/>
      <c r="I166" s="107"/>
      <c r="J166" s="107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4.25">
      <c r="B167" s="58"/>
      <c r="C167" s="62"/>
      <c r="D167" s="63"/>
      <c r="E167" s="63"/>
      <c r="F167" s="63"/>
      <c r="G167" s="62"/>
      <c r="H167" s="107"/>
      <c r="I167" s="107"/>
      <c r="J167" s="107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4.25">
      <c r="B168" s="58"/>
      <c r="C168" s="62"/>
      <c r="D168" s="63"/>
      <c r="E168" s="63"/>
      <c r="F168" s="63"/>
      <c r="G168" s="62"/>
      <c r="H168" s="107"/>
      <c r="I168" s="107"/>
      <c r="J168" s="107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4.25">
      <c r="B169" s="58"/>
      <c r="C169" s="62"/>
      <c r="D169" s="63"/>
      <c r="E169" s="63"/>
      <c r="F169" s="63"/>
      <c r="G169" s="62"/>
      <c r="H169" s="107"/>
      <c r="I169" s="107"/>
      <c r="J169" s="107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4.25">
      <c r="B170" s="58"/>
      <c r="C170" s="62"/>
      <c r="D170" s="63"/>
      <c r="E170" s="63"/>
      <c r="F170" s="63"/>
      <c r="G170" s="62"/>
      <c r="H170" s="107"/>
      <c r="I170" s="107"/>
      <c r="J170" s="107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4.25">
      <c r="B171" s="58"/>
      <c r="C171" s="62"/>
      <c r="D171" s="63"/>
      <c r="E171" s="63"/>
      <c r="F171" s="63"/>
      <c r="G171" s="62"/>
      <c r="H171" s="107"/>
      <c r="I171" s="107"/>
      <c r="J171" s="107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sheetProtection/>
  <mergeCells count="3">
    <mergeCell ref="A1:G1"/>
    <mergeCell ref="A3:G3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="60" zoomScalePageLayoutView="0" workbookViewId="0" topLeftCell="A1">
      <selection activeCell="A3" sqref="A3:F3"/>
    </sheetView>
  </sheetViews>
  <sheetFormatPr defaultColWidth="9.140625" defaultRowHeight="15"/>
  <cols>
    <col min="1" max="1" width="92.57421875" style="46" customWidth="1"/>
    <col min="2" max="2" width="9.140625" style="46" customWidth="1"/>
    <col min="3" max="3" width="22.57421875" style="50" customWidth="1"/>
    <col min="4" max="4" width="20.28125" style="50" customWidth="1"/>
    <col min="5" max="5" width="17.28125" style="50" customWidth="1"/>
    <col min="6" max="6" width="21.57421875" style="50" customWidth="1"/>
    <col min="7" max="7" width="24.7109375" style="53" bestFit="1" customWidth="1"/>
    <col min="8" max="8" width="9.140625" style="46" customWidth="1"/>
    <col min="9" max="9" width="10.28125" style="46" bestFit="1" customWidth="1"/>
    <col min="10" max="10" width="9.140625" style="46" customWidth="1"/>
    <col min="11" max="11" width="10.28125" style="46" bestFit="1" customWidth="1"/>
    <col min="12" max="16384" width="9.140625" style="46" customWidth="1"/>
  </cols>
  <sheetData>
    <row r="1" spans="1:7" ht="13.5">
      <c r="A1" s="121" t="s">
        <v>508</v>
      </c>
      <c r="B1" s="121"/>
      <c r="C1" s="121"/>
      <c r="D1" s="121"/>
      <c r="E1" s="121"/>
      <c r="F1" s="121"/>
      <c r="G1" s="121"/>
    </row>
    <row r="2" spans="1:6" ht="24" customHeight="1">
      <c r="A2" s="122" t="s">
        <v>465</v>
      </c>
      <c r="B2" s="123"/>
      <c r="C2" s="123"/>
      <c r="D2" s="123"/>
      <c r="E2" s="123"/>
      <c r="F2" s="124"/>
    </row>
    <row r="3" spans="1:8" ht="24" customHeight="1">
      <c r="A3" s="125" t="s">
        <v>171</v>
      </c>
      <c r="B3" s="123"/>
      <c r="C3" s="123"/>
      <c r="D3" s="123"/>
      <c r="E3" s="123"/>
      <c r="F3" s="124"/>
      <c r="H3" s="32"/>
    </row>
    <row r="4" ht="18">
      <c r="A4" s="27"/>
    </row>
    <row r="5" ht="13.5">
      <c r="A5" s="3" t="s">
        <v>203</v>
      </c>
    </row>
    <row r="6" spans="1:7" s="81" customFormat="1" ht="26.25">
      <c r="A6" s="1" t="s">
        <v>232</v>
      </c>
      <c r="B6" s="2" t="s">
        <v>205</v>
      </c>
      <c r="C6" s="65" t="s">
        <v>173</v>
      </c>
      <c r="D6" s="65" t="s">
        <v>174</v>
      </c>
      <c r="E6" s="65" t="s">
        <v>208</v>
      </c>
      <c r="F6" s="64" t="s">
        <v>204</v>
      </c>
      <c r="G6" s="82" t="s">
        <v>467</v>
      </c>
    </row>
    <row r="7" spans="1:7" ht="15" customHeight="1">
      <c r="A7" s="19" t="s">
        <v>403</v>
      </c>
      <c r="B7" s="5" t="s">
        <v>404</v>
      </c>
      <c r="C7" s="54">
        <v>25769224</v>
      </c>
      <c r="D7" s="54"/>
      <c r="E7" s="54"/>
      <c r="F7" s="54">
        <f>SUM(C7:E7)</f>
        <v>25769224</v>
      </c>
      <c r="G7" s="55">
        <v>25939917</v>
      </c>
    </row>
    <row r="8" spans="1:7" ht="15" customHeight="1">
      <c r="A8" s="4" t="s">
        <v>405</v>
      </c>
      <c r="B8" s="5" t="s">
        <v>406</v>
      </c>
      <c r="C8" s="54"/>
      <c r="D8" s="54"/>
      <c r="E8" s="54"/>
      <c r="F8" s="54">
        <f aca="true" t="shared" si="0" ref="F8:G71">SUM(C8:E8)</f>
        <v>0</v>
      </c>
      <c r="G8" s="55">
        <f t="shared" si="0"/>
        <v>0</v>
      </c>
    </row>
    <row r="9" spans="1:7" ht="15" customHeight="1">
      <c r="A9" s="4" t="s">
        <v>407</v>
      </c>
      <c r="B9" s="5" t="s">
        <v>408</v>
      </c>
      <c r="C9" s="54">
        <v>6417460</v>
      </c>
      <c r="D9" s="54"/>
      <c r="E9" s="54"/>
      <c r="F9" s="54">
        <f t="shared" si="0"/>
        <v>6417460</v>
      </c>
      <c r="G9" s="55">
        <v>8169754</v>
      </c>
    </row>
    <row r="10" spans="1:7" ht="15" customHeight="1">
      <c r="A10" s="4" t="s">
        <v>409</v>
      </c>
      <c r="B10" s="5" t="s">
        <v>410</v>
      </c>
      <c r="C10" s="54">
        <v>1800000</v>
      </c>
      <c r="D10" s="54"/>
      <c r="E10" s="54"/>
      <c r="F10" s="54">
        <f t="shared" si="0"/>
        <v>1800000</v>
      </c>
      <c r="G10" s="55">
        <v>2051872</v>
      </c>
    </row>
    <row r="11" spans="1:7" ht="15" customHeight="1">
      <c r="A11" s="4" t="s">
        <v>411</v>
      </c>
      <c r="B11" s="5" t="s">
        <v>412</v>
      </c>
      <c r="C11" s="54"/>
      <c r="D11" s="54"/>
      <c r="E11" s="54"/>
      <c r="F11" s="54">
        <f t="shared" si="0"/>
        <v>0</v>
      </c>
      <c r="G11" s="55">
        <v>10704370</v>
      </c>
    </row>
    <row r="12" spans="1:7" ht="15" customHeight="1">
      <c r="A12" s="4" t="s">
        <v>413</v>
      </c>
      <c r="B12" s="5" t="s">
        <v>414</v>
      </c>
      <c r="C12" s="54"/>
      <c r="D12" s="54"/>
      <c r="E12" s="54"/>
      <c r="F12" s="54">
        <f t="shared" si="0"/>
        <v>0</v>
      </c>
      <c r="G12" s="55">
        <f t="shared" si="0"/>
        <v>0</v>
      </c>
    </row>
    <row r="13" spans="1:7" ht="15" customHeight="1">
      <c r="A13" s="6" t="s">
        <v>154</v>
      </c>
      <c r="B13" s="7" t="s">
        <v>415</v>
      </c>
      <c r="C13" s="54">
        <f>SUM(C7:C12)</f>
        <v>33986684</v>
      </c>
      <c r="D13" s="54">
        <f>SUM(D7:D12)</f>
        <v>0</v>
      </c>
      <c r="E13" s="54">
        <f>SUM(E7:E12)</f>
        <v>0</v>
      </c>
      <c r="F13" s="54">
        <f>SUM(C13:E13)</f>
        <v>33986684</v>
      </c>
      <c r="G13" s="55">
        <f>SUM(G7:G12)</f>
        <v>46865913</v>
      </c>
    </row>
    <row r="14" spans="1:7" ht="15" customHeight="1">
      <c r="A14" s="4" t="s">
        <v>416</v>
      </c>
      <c r="B14" s="5" t="s">
        <v>417</v>
      </c>
      <c r="C14" s="54"/>
      <c r="D14" s="54"/>
      <c r="E14" s="54"/>
      <c r="F14" s="54">
        <f t="shared" si="0"/>
        <v>0</v>
      </c>
      <c r="G14" s="55">
        <f t="shared" si="0"/>
        <v>0</v>
      </c>
    </row>
    <row r="15" spans="1:7" ht="15" customHeight="1">
      <c r="A15" s="4" t="s">
        <v>418</v>
      </c>
      <c r="B15" s="5" t="s">
        <v>419</v>
      </c>
      <c r="C15" s="54"/>
      <c r="D15" s="54"/>
      <c r="E15" s="54"/>
      <c r="F15" s="54">
        <f t="shared" si="0"/>
        <v>0</v>
      </c>
      <c r="G15" s="55">
        <f t="shared" si="0"/>
        <v>0</v>
      </c>
    </row>
    <row r="16" spans="1:7" ht="15" customHeight="1">
      <c r="A16" s="4" t="s">
        <v>117</v>
      </c>
      <c r="B16" s="5" t="s">
        <v>420</v>
      </c>
      <c r="C16" s="54"/>
      <c r="D16" s="54"/>
      <c r="E16" s="54"/>
      <c r="F16" s="54">
        <f t="shared" si="0"/>
        <v>0</v>
      </c>
      <c r="G16" s="55">
        <f t="shared" si="0"/>
        <v>0</v>
      </c>
    </row>
    <row r="17" spans="1:7" ht="15" customHeight="1">
      <c r="A17" s="4" t="s">
        <v>118</v>
      </c>
      <c r="B17" s="5" t="s">
        <v>421</v>
      </c>
      <c r="C17" s="55"/>
      <c r="D17" s="55"/>
      <c r="E17" s="55"/>
      <c r="F17" s="55">
        <f t="shared" si="0"/>
        <v>0</v>
      </c>
      <c r="G17" s="55">
        <f t="shared" si="0"/>
        <v>0</v>
      </c>
    </row>
    <row r="18" spans="1:7" ht="15" customHeight="1">
      <c r="A18" s="4" t="s">
        <v>119</v>
      </c>
      <c r="B18" s="5" t="s">
        <v>422</v>
      </c>
      <c r="C18" s="55">
        <v>3500000</v>
      </c>
      <c r="D18" s="55"/>
      <c r="E18" s="55"/>
      <c r="F18" s="55">
        <f t="shared" si="0"/>
        <v>3500000</v>
      </c>
      <c r="G18" s="55">
        <f t="shared" si="0"/>
        <v>3500000</v>
      </c>
    </row>
    <row r="19" spans="1:7" ht="15" customHeight="1">
      <c r="A19" s="89" t="s">
        <v>155</v>
      </c>
      <c r="B19" s="91" t="s">
        <v>423</v>
      </c>
      <c r="C19" s="56">
        <f>SUM(C13:C18)</f>
        <v>37486684</v>
      </c>
      <c r="D19" s="56">
        <f>SUM(D13:D18)</f>
        <v>0</v>
      </c>
      <c r="E19" s="56">
        <f>SUM(E13:E18)</f>
        <v>0</v>
      </c>
      <c r="F19" s="56">
        <f t="shared" si="0"/>
        <v>37486684</v>
      </c>
      <c r="G19" s="56">
        <f>SUM(G13+G14+G15+G16+G17+G18)</f>
        <v>50365913</v>
      </c>
    </row>
    <row r="20" spans="1:7" ht="15" customHeight="1">
      <c r="A20" s="4" t="s">
        <v>123</v>
      </c>
      <c r="B20" s="5" t="s">
        <v>432</v>
      </c>
      <c r="C20" s="55"/>
      <c r="D20" s="55"/>
      <c r="E20" s="55"/>
      <c r="F20" s="55">
        <f t="shared" si="0"/>
        <v>0</v>
      </c>
      <c r="G20" s="55">
        <f t="shared" si="0"/>
        <v>0</v>
      </c>
    </row>
    <row r="21" spans="1:7" ht="15" customHeight="1">
      <c r="A21" s="4" t="s">
        <v>124</v>
      </c>
      <c r="B21" s="5" t="s">
        <v>433</v>
      </c>
      <c r="C21" s="55"/>
      <c r="D21" s="55"/>
      <c r="E21" s="55"/>
      <c r="F21" s="55">
        <f t="shared" si="0"/>
        <v>0</v>
      </c>
      <c r="G21" s="55">
        <f t="shared" si="0"/>
        <v>0</v>
      </c>
    </row>
    <row r="22" spans="1:7" ht="15" customHeight="1">
      <c r="A22" s="6" t="s">
        <v>157</v>
      </c>
      <c r="B22" s="7" t="s">
        <v>434</v>
      </c>
      <c r="C22" s="55">
        <f>SUM(C20:C21)</f>
        <v>0</v>
      </c>
      <c r="D22" s="55"/>
      <c r="E22" s="55"/>
      <c r="F22" s="55">
        <f t="shared" si="0"/>
        <v>0</v>
      </c>
      <c r="G22" s="55">
        <f t="shared" si="0"/>
        <v>0</v>
      </c>
    </row>
    <row r="23" spans="1:7" ht="15" customHeight="1">
      <c r="A23" s="4" t="s">
        <v>125</v>
      </c>
      <c r="B23" s="5" t="s">
        <v>435</v>
      </c>
      <c r="C23" s="55"/>
      <c r="D23" s="55"/>
      <c r="E23" s="55"/>
      <c r="F23" s="55">
        <f t="shared" si="0"/>
        <v>0</v>
      </c>
      <c r="G23" s="55">
        <f t="shared" si="0"/>
        <v>0</v>
      </c>
    </row>
    <row r="24" spans="1:7" ht="15" customHeight="1">
      <c r="A24" s="4" t="s">
        <v>126</v>
      </c>
      <c r="B24" s="5" t="s">
        <v>436</v>
      </c>
      <c r="C24" s="55"/>
      <c r="D24" s="55"/>
      <c r="E24" s="55"/>
      <c r="F24" s="55">
        <f t="shared" si="0"/>
        <v>0</v>
      </c>
      <c r="G24" s="55">
        <f t="shared" si="0"/>
        <v>0</v>
      </c>
    </row>
    <row r="25" spans="1:7" ht="15" customHeight="1">
      <c r="A25" s="4" t="s">
        <v>127</v>
      </c>
      <c r="B25" s="5" t="s">
        <v>437</v>
      </c>
      <c r="C25" s="55">
        <v>38600000</v>
      </c>
      <c r="D25" s="55"/>
      <c r="E25" s="55"/>
      <c r="F25" s="55">
        <f t="shared" si="0"/>
        <v>38600000</v>
      </c>
      <c r="G25" s="55">
        <f t="shared" si="0"/>
        <v>38600000</v>
      </c>
    </row>
    <row r="26" spans="1:7" ht="15" customHeight="1">
      <c r="A26" s="4" t="s">
        <v>128</v>
      </c>
      <c r="B26" s="5" t="s">
        <v>438</v>
      </c>
      <c r="C26" s="55">
        <v>8000000</v>
      </c>
      <c r="D26" s="55"/>
      <c r="E26" s="55"/>
      <c r="F26" s="55">
        <f t="shared" si="0"/>
        <v>8000000</v>
      </c>
      <c r="G26" s="55">
        <v>9500000</v>
      </c>
    </row>
    <row r="27" spans="1:7" ht="15" customHeight="1">
      <c r="A27" s="4" t="s">
        <v>129</v>
      </c>
      <c r="B27" s="5" t="s">
        <v>439</v>
      </c>
      <c r="C27" s="55"/>
      <c r="D27" s="55"/>
      <c r="E27" s="55"/>
      <c r="F27" s="55">
        <f t="shared" si="0"/>
        <v>0</v>
      </c>
      <c r="G27" s="55">
        <f t="shared" si="0"/>
        <v>0</v>
      </c>
    </row>
    <row r="28" spans="1:7" ht="15" customHeight="1">
      <c r="A28" s="4" t="s">
        <v>440</v>
      </c>
      <c r="B28" s="5" t="s">
        <v>441</v>
      </c>
      <c r="C28" s="55"/>
      <c r="D28" s="55"/>
      <c r="E28" s="55"/>
      <c r="F28" s="55">
        <f t="shared" si="0"/>
        <v>0</v>
      </c>
      <c r="G28" s="55">
        <f t="shared" si="0"/>
        <v>0</v>
      </c>
    </row>
    <row r="29" spans="1:7" ht="15" customHeight="1">
      <c r="A29" s="4" t="s">
        <v>130</v>
      </c>
      <c r="B29" s="5" t="s">
        <v>442</v>
      </c>
      <c r="C29" s="55">
        <v>2500000</v>
      </c>
      <c r="D29" s="55"/>
      <c r="E29" s="55"/>
      <c r="F29" s="55">
        <f t="shared" si="0"/>
        <v>2500000</v>
      </c>
      <c r="G29" s="55">
        <v>2900000</v>
      </c>
    </row>
    <row r="30" spans="1:7" ht="15" customHeight="1">
      <c r="A30" s="4" t="s">
        <v>131</v>
      </c>
      <c r="B30" s="5" t="s">
        <v>443</v>
      </c>
      <c r="C30" s="55">
        <v>2700000</v>
      </c>
      <c r="D30" s="55"/>
      <c r="E30" s="55"/>
      <c r="F30" s="55">
        <f t="shared" si="0"/>
        <v>2700000</v>
      </c>
      <c r="G30" s="55">
        <f t="shared" si="0"/>
        <v>2700000</v>
      </c>
    </row>
    <row r="31" spans="1:7" ht="15" customHeight="1">
      <c r="A31" s="6" t="s">
        <v>158</v>
      </c>
      <c r="B31" s="7" t="s">
        <v>444</v>
      </c>
      <c r="C31" s="55">
        <f>SUM(C26:C30)</f>
        <v>13200000</v>
      </c>
      <c r="D31" s="55"/>
      <c r="E31" s="55"/>
      <c r="F31" s="55">
        <f t="shared" si="0"/>
        <v>13200000</v>
      </c>
      <c r="G31" s="55">
        <f>SUM(G26:G30)</f>
        <v>15100000</v>
      </c>
    </row>
    <row r="32" spans="1:7" ht="15" customHeight="1">
      <c r="A32" s="4" t="s">
        <v>132</v>
      </c>
      <c r="B32" s="5" t="s">
        <v>445</v>
      </c>
      <c r="C32" s="55">
        <v>100000</v>
      </c>
      <c r="D32" s="55"/>
      <c r="E32" s="55"/>
      <c r="F32" s="55">
        <f t="shared" si="0"/>
        <v>100000</v>
      </c>
      <c r="G32" s="55">
        <f t="shared" si="0"/>
        <v>100000</v>
      </c>
    </row>
    <row r="33" spans="1:7" ht="15" customHeight="1">
      <c r="A33" s="89" t="s">
        <v>159</v>
      </c>
      <c r="B33" s="91" t="s">
        <v>446</v>
      </c>
      <c r="C33" s="56">
        <f>SUM(C22+C23+C24+C25+C31+C32)</f>
        <v>51900000</v>
      </c>
      <c r="D33" s="56">
        <f>SUM(D22+D23+D24+D25+D31+D32)</f>
        <v>0</v>
      </c>
      <c r="E33" s="56">
        <f>SUM(E22+E23+E24+E25+E31+E32)</f>
        <v>0</v>
      </c>
      <c r="F33" s="56">
        <f t="shared" si="0"/>
        <v>51900000</v>
      </c>
      <c r="G33" s="56">
        <f>SUM(G25+G31+G32)</f>
        <v>53800000</v>
      </c>
    </row>
    <row r="34" spans="1:7" ht="15" customHeight="1">
      <c r="A34" s="11" t="s">
        <v>447</v>
      </c>
      <c r="B34" s="5" t="s">
        <v>448</v>
      </c>
      <c r="C34" s="55"/>
      <c r="D34" s="55"/>
      <c r="E34" s="55"/>
      <c r="F34" s="55">
        <f t="shared" si="0"/>
        <v>0</v>
      </c>
      <c r="G34" s="55">
        <v>1600000</v>
      </c>
    </row>
    <row r="35" spans="1:8" ht="15" customHeight="1">
      <c r="A35" s="11" t="s">
        <v>133</v>
      </c>
      <c r="B35" s="5" t="s">
        <v>449</v>
      </c>
      <c r="C35" s="55">
        <v>0</v>
      </c>
      <c r="D35" s="55">
        <v>30000000</v>
      </c>
      <c r="E35" s="55"/>
      <c r="F35" s="55">
        <f t="shared" si="0"/>
        <v>30000000</v>
      </c>
      <c r="G35" s="55">
        <v>33765417</v>
      </c>
      <c r="H35" s="74"/>
    </row>
    <row r="36" spans="1:7" ht="15" customHeight="1">
      <c r="A36" s="11" t="s">
        <v>134</v>
      </c>
      <c r="B36" s="5" t="s">
        <v>450</v>
      </c>
      <c r="C36" s="55">
        <v>0</v>
      </c>
      <c r="D36" s="55">
        <v>1500000</v>
      </c>
      <c r="E36" s="55"/>
      <c r="F36" s="55">
        <f t="shared" si="0"/>
        <v>1500000</v>
      </c>
      <c r="G36" s="55">
        <v>1500000</v>
      </c>
    </row>
    <row r="37" spans="1:7" ht="15" customHeight="1">
      <c r="A37" s="11" t="s">
        <v>135</v>
      </c>
      <c r="B37" s="5" t="s">
        <v>451</v>
      </c>
      <c r="C37" s="54">
        <v>15000000</v>
      </c>
      <c r="D37" s="54"/>
      <c r="E37" s="54"/>
      <c r="F37" s="54">
        <f t="shared" si="0"/>
        <v>15000000</v>
      </c>
      <c r="G37" s="55">
        <f t="shared" si="0"/>
        <v>15000000</v>
      </c>
    </row>
    <row r="38" spans="1:7" ht="15" customHeight="1">
      <c r="A38" s="11" t="s">
        <v>452</v>
      </c>
      <c r="B38" s="5" t="s">
        <v>453</v>
      </c>
      <c r="C38" s="54"/>
      <c r="D38" s="54"/>
      <c r="E38" s="54"/>
      <c r="F38" s="54">
        <f t="shared" si="0"/>
        <v>0</v>
      </c>
      <c r="G38" s="55">
        <f t="shared" si="0"/>
        <v>0</v>
      </c>
    </row>
    <row r="39" spans="1:8" ht="15" customHeight="1">
      <c r="A39" s="11" t="s">
        <v>454</v>
      </c>
      <c r="B39" s="5" t="s">
        <v>455</v>
      </c>
      <c r="C39" s="54">
        <v>0</v>
      </c>
      <c r="D39" s="54">
        <v>8100000</v>
      </c>
      <c r="E39" s="54"/>
      <c r="F39" s="54">
        <f t="shared" si="0"/>
        <v>8100000</v>
      </c>
      <c r="G39" s="55">
        <v>9628903</v>
      </c>
      <c r="H39" s="74"/>
    </row>
    <row r="40" spans="1:7" ht="15" customHeight="1">
      <c r="A40" s="11" t="s">
        <v>456</v>
      </c>
      <c r="B40" s="5" t="s">
        <v>457</v>
      </c>
      <c r="C40" s="54"/>
      <c r="D40" s="54">
        <v>8130000</v>
      </c>
      <c r="E40" s="54"/>
      <c r="F40" s="54">
        <f t="shared" si="0"/>
        <v>8130000</v>
      </c>
      <c r="G40" s="55">
        <v>8130000</v>
      </c>
    </row>
    <row r="41" spans="1:7" ht="15" customHeight="1">
      <c r="A41" s="11" t="s">
        <v>136</v>
      </c>
      <c r="B41" s="5" t="s">
        <v>458</v>
      </c>
      <c r="C41" s="54">
        <v>500000</v>
      </c>
      <c r="D41" s="54"/>
      <c r="E41" s="54"/>
      <c r="F41" s="54">
        <f t="shared" si="0"/>
        <v>500000</v>
      </c>
      <c r="G41" s="55">
        <v>707873</v>
      </c>
    </row>
    <row r="42" spans="1:7" ht="15" customHeight="1">
      <c r="A42" s="11" t="s">
        <v>137</v>
      </c>
      <c r="B42" s="5" t="s">
        <v>459</v>
      </c>
      <c r="C42" s="54"/>
      <c r="D42" s="54"/>
      <c r="E42" s="54"/>
      <c r="F42" s="54">
        <f t="shared" si="0"/>
        <v>0</v>
      </c>
      <c r="G42" s="55">
        <v>0</v>
      </c>
    </row>
    <row r="43" spans="1:7" ht="15" customHeight="1">
      <c r="A43" s="11" t="s">
        <v>138</v>
      </c>
      <c r="B43" s="5" t="s">
        <v>463</v>
      </c>
      <c r="C43" s="54">
        <v>2500000</v>
      </c>
      <c r="D43" s="54"/>
      <c r="E43" s="54"/>
      <c r="F43" s="54">
        <f t="shared" si="0"/>
        <v>2500000</v>
      </c>
      <c r="G43" s="55">
        <f t="shared" si="0"/>
        <v>2500000</v>
      </c>
    </row>
    <row r="44" spans="1:7" ht="15" customHeight="1">
      <c r="A44" s="90" t="s">
        <v>160</v>
      </c>
      <c r="B44" s="91" t="s">
        <v>0</v>
      </c>
      <c r="C44" s="56">
        <f>SUM(C34:C43)</f>
        <v>18000000</v>
      </c>
      <c r="D44" s="56">
        <f>SUM(D34:D43)</f>
        <v>47730000</v>
      </c>
      <c r="E44" s="56">
        <f>SUM(E34:E43)</f>
        <v>0</v>
      </c>
      <c r="F44" s="56">
        <f t="shared" si="0"/>
        <v>65730000</v>
      </c>
      <c r="G44" s="56">
        <f>SUM(G34:G43)</f>
        <v>72832193</v>
      </c>
    </row>
    <row r="45" spans="1:7" ht="15" customHeight="1">
      <c r="A45" s="11" t="s">
        <v>9</v>
      </c>
      <c r="B45" s="5" t="s">
        <v>10</v>
      </c>
      <c r="C45" s="54"/>
      <c r="D45" s="54"/>
      <c r="E45" s="54"/>
      <c r="F45" s="54">
        <f t="shared" si="0"/>
        <v>0</v>
      </c>
      <c r="G45" s="55">
        <f t="shared" si="0"/>
        <v>0</v>
      </c>
    </row>
    <row r="46" spans="1:7" ht="15" customHeight="1">
      <c r="A46" s="4" t="s">
        <v>142</v>
      </c>
      <c r="B46" s="5" t="s">
        <v>11</v>
      </c>
      <c r="C46" s="54"/>
      <c r="D46" s="54"/>
      <c r="E46" s="54"/>
      <c r="F46" s="54">
        <f t="shared" si="0"/>
        <v>0</v>
      </c>
      <c r="G46" s="55">
        <f t="shared" si="0"/>
        <v>0</v>
      </c>
    </row>
    <row r="47" spans="1:7" ht="15" customHeight="1">
      <c r="A47" s="11" t="s">
        <v>143</v>
      </c>
      <c r="B47" s="5" t="s">
        <v>12</v>
      </c>
      <c r="C47" s="54">
        <v>0</v>
      </c>
      <c r="D47" s="54"/>
      <c r="E47" s="54"/>
      <c r="F47" s="54">
        <f t="shared" si="0"/>
        <v>0</v>
      </c>
      <c r="G47" s="55">
        <f t="shared" si="0"/>
        <v>0</v>
      </c>
    </row>
    <row r="48" spans="1:7" ht="15" customHeight="1">
      <c r="A48" s="25" t="s">
        <v>162</v>
      </c>
      <c r="B48" s="29" t="s">
        <v>13</v>
      </c>
      <c r="C48" s="54">
        <f>SUM(C45:C47)</f>
        <v>0</v>
      </c>
      <c r="D48" s="54">
        <f>SUM(D45:D47)</f>
        <v>0</v>
      </c>
      <c r="E48" s="54">
        <f>SUM(E45:E47)</f>
        <v>0</v>
      </c>
      <c r="F48" s="54">
        <f t="shared" si="0"/>
        <v>0</v>
      </c>
      <c r="G48" s="55">
        <f t="shared" si="0"/>
        <v>0</v>
      </c>
    </row>
    <row r="49" spans="1:7" ht="15" customHeight="1">
      <c r="A49" s="75" t="s">
        <v>209</v>
      </c>
      <c r="B49" s="76"/>
      <c r="C49" s="77">
        <f>SUM(C19+C33+C44+C48)</f>
        <v>107386684</v>
      </c>
      <c r="D49" s="77">
        <f>SUM(D19+D33+D44+D48)</f>
        <v>47730000</v>
      </c>
      <c r="E49" s="77">
        <f>SUM(E19+E33+E44+E48)</f>
        <v>0</v>
      </c>
      <c r="F49" s="77">
        <f>SUM(C49:E49)</f>
        <v>155116684</v>
      </c>
      <c r="G49" s="77">
        <f>SUM(G19+G33+G44+G48)</f>
        <v>176998106</v>
      </c>
    </row>
    <row r="50" spans="1:7" ht="15" customHeight="1">
      <c r="A50" s="4" t="s">
        <v>424</v>
      </c>
      <c r="B50" s="5" t="s">
        <v>425</v>
      </c>
      <c r="C50" s="54"/>
      <c r="D50" s="54"/>
      <c r="E50" s="54"/>
      <c r="F50" s="54">
        <f t="shared" si="0"/>
        <v>0</v>
      </c>
      <c r="G50" s="55">
        <f t="shared" si="0"/>
        <v>0</v>
      </c>
    </row>
    <row r="51" spans="1:7" ht="15" customHeight="1">
      <c r="A51" s="4" t="s">
        <v>426</v>
      </c>
      <c r="B51" s="5" t="s">
        <v>427</v>
      </c>
      <c r="C51" s="54"/>
      <c r="D51" s="54"/>
      <c r="E51" s="54"/>
      <c r="F51" s="54">
        <f t="shared" si="0"/>
        <v>0</v>
      </c>
      <c r="G51" s="55">
        <f t="shared" si="0"/>
        <v>0</v>
      </c>
    </row>
    <row r="52" spans="1:7" ht="15" customHeight="1">
      <c r="A52" s="4" t="s">
        <v>120</v>
      </c>
      <c r="B52" s="5" t="s">
        <v>428</v>
      </c>
      <c r="C52" s="54"/>
      <c r="D52" s="54"/>
      <c r="E52" s="54"/>
      <c r="F52" s="54">
        <f t="shared" si="0"/>
        <v>0</v>
      </c>
      <c r="G52" s="55">
        <f t="shared" si="0"/>
        <v>0</v>
      </c>
    </row>
    <row r="53" spans="1:7" ht="15" customHeight="1">
      <c r="A53" s="4" t="s">
        <v>121</v>
      </c>
      <c r="B53" s="5" t="s">
        <v>429</v>
      </c>
      <c r="C53" s="54"/>
      <c r="D53" s="54"/>
      <c r="E53" s="54"/>
      <c r="F53" s="54">
        <f t="shared" si="0"/>
        <v>0</v>
      </c>
      <c r="G53" s="55">
        <v>50000000</v>
      </c>
    </row>
    <row r="54" spans="1:7" ht="15" customHeight="1">
      <c r="A54" s="4" t="s">
        <v>122</v>
      </c>
      <c r="B54" s="5" t="s">
        <v>430</v>
      </c>
      <c r="C54" s="54"/>
      <c r="D54" s="54"/>
      <c r="E54" s="54"/>
      <c r="F54" s="54">
        <f t="shared" si="0"/>
        <v>0</v>
      </c>
      <c r="G54" s="55">
        <f t="shared" si="0"/>
        <v>0</v>
      </c>
    </row>
    <row r="55" spans="1:7" ht="15" customHeight="1">
      <c r="A55" s="89" t="s">
        <v>156</v>
      </c>
      <c r="B55" s="91" t="s">
        <v>431</v>
      </c>
      <c r="C55" s="56">
        <f>SUM(C50:C54)</f>
        <v>0</v>
      </c>
      <c r="D55" s="56">
        <f>SUM(D50:D54)</f>
        <v>0</v>
      </c>
      <c r="E55" s="56">
        <f>SUM(E50:E54)</f>
        <v>0</v>
      </c>
      <c r="F55" s="56">
        <f t="shared" si="0"/>
        <v>0</v>
      </c>
      <c r="G55" s="56">
        <f>SUM(G50:G54)</f>
        <v>50000000</v>
      </c>
    </row>
    <row r="56" spans="1:7" ht="15" customHeight="1">
      <c r="A56" s="11" t="s">
        <v>139</v>
      </c>
      <c r="B56" s="5" t="s">
        <v>1</v>
      </c>
      <c r="C56" s="54"/>
      <c r="D56" s="54"/>
      <c r="E56" s="54"/>
      <c r="F56" s="54">
        <f t="shared" si="0"/>
        <v>0</v>
      </c>
      <c r="G56" s="55"/>
    </row>
    <row r="57" spans="1:7" ht="15" customHeight="1">
      <c r="A57" s="11" t="s">
        <v>140</v>
      </c>
      <c r="B57" s="5" t="s">
        <v>2</v>
      </c>
      <c r="C57" s="54"/>
      <c r="D57" s="54">
        <v>3000000</v>
      </c>
      <c r="E57" s="54"/>
      <c r="F57" s="54">
        <f t="shared" si="0"/>
        <v>3000000</v>
      </c>
      <c r="G57" s="55">
        <v>43150000</v>
      </c>
    </row>
    <row r="58" spans="1:7" ht="15" customHeight="1">
      <c r="A58" s="11" t="s">
        <v>3</v>
      </c>
      <c r="B58" s="5" t="s">
        <v>4</v>
      </c>
      <c r="C58" s="54"/>
      <c r="D58" s="54"/>
      <c r="E58" s="54"/>
      <c r="F58" s="54">
        <f t="shared" si="0"/>
        <v>0</v>
      </c>
      <c r="G58" s="55">
        <f t="shared" si="0"/>
        <v>0</v>
      </c>
    </row>
    <row r="59" spans="1:7" ht="15" customHeight="1">
      <c r="A59" s="11" t="s">
        <v>141</v>
      </c>
      <c r="B59" s="5" t="s">
        <v>5</v>
      </c>
      <c r="C59" s="54"/>
      <c r="D59" s="54"/>
      <c r="E59" s="54"/>
      <c r="F59" s="54">
        <f t="shared" si="0"/>
        <v>0</v>
      </c>
      <c r="G59" s="55">
        <f t="shared" si="0"/>
        <v>0</v>
      </c>
    </row>
    <row r="60" spans="1:7" ht="15" customHeight="1">
      <c r="A60" s="11" t="s">
        <v>6</v>
      </c>
      <c r="B60" s="5" t="s">
        <v>7</v>
      </c>
      <c r="C60" s="54"/>
      <c r="D60" s="54"/>
      <c r="E60" s="54"/>
      <c r="F60" s="54">
        <f t="shared" si="0"/>
        <v>0</v>
      </c>
      <c r="G60" s="55">
        <f t="shared" si="0"/>
        <v>0</v>
      </c>
    </row>
    <row r="61" spans="1:7" ht="15" customHeight="1">
      <c r="A61" s="89" t="s">
        <v>161</v>
      </c>
      <c r="B61" s="91" t="s">
        <v>8</v>
      </c>
      <c r="C61" s="56">
        <f>SUM(C56:C60)</f>
        <v>0</v>
      </c>
      <c r="D61" s="56">
        <f>SUM(D56:D60)</f>
        <v>3000000</v>
      </c>
      <c r="E61" s="56">
        <f>SUM(E56:E60)</f>
        <v>0</v>
      </c>
      <c r="F61" s="56">
        <f t="shared" si="0"/>
        <v>3000000</v>
      </c>
      <c r="G61" s="56">
        <f>SUM(G56:G60)</f>
        <v>43150000</v>
      </c>
    </row>
    <row r="62" spans="1:7" ht="15" customHeight="1">
      <c r="A62" s="11" t="s">
        <v>14</v>
      </c>
      <c r="B62" s="5" t="s">
        <v>15</v>
      </c>
      <c r="C62" s="54"/>
      <c r="D62" s="54"/>
      <c r="E62" s="54"/>
      <c r="F62" s="54">
        <f t="shared" si="0"/>
        <v>0</v>
      </c>
      <c r="G62" s="55">
        <f t="shared" si="0"/>
        <v>0</v>
      </c>
    </row>
    <row r="63" spans="1:7" ht="15" customHeight="1">
      <c r="A63" s="4" t="s">
        <v>144</v>
      </c>
      <c r="B63" s="5" t="s">
        <v>464</v>
      </c>
      <c r="C63" s="54"/>
      <c r="D63" s="54">
        <v>100000</v>
      </c>
      <c r="E63" s="54"/>
      <c r="F63" s="54">
        <f t="shared" si="0"/>
        <v>100000</v>
      </c>
      <c r="G63" s="55">
        <v>100000</v>
      </c>
    </row>
    <row r="64" spans="1:7" ht="15" customHeight="1">
      <c r="A64" s="11" t="s">
        <v>145</v>
      </c>
      <c r="B64" s="5" t="s">
        <v>16</v>
      </c>
      <c r="C64" s="54">
        <v>150000</v>
      </c>
      <c r="D64" s="54">
        <v>500000</v>
      </c>
      <c r="E64" s="54"/>
      <c r="F64" s="54">
        <f t="shared" si="0"/>
        <v>650000</v>
      </c>
      <c r="G64" s="55">
        <v>650000</v>
      </c>
    </row>
    <row r="65" spans="1:7" ht="15" customHeight="1">
      <c r="A65" s="89" t="s">
        <v>164</v>
      </c>
      <c r="B65" s="91" t="s">
        <v>17</v>
      </c>
      <c r="C65" s="56">
        <f>SUM(C62:C64)</f>
        <v>150000</v>
      </c>
      <c r="D65" s="56">
        <f>SUM(D62:D64)</f>
        <v>600000</v>
      </c>
      <c r="E65" s="56">
        <f>SUM(E62:E64)</f>
        <v>0</v>
      </c>
      <c r="F65" s="56">
        <f t="shared" si="0"/>
        <v>750000</v>
      </c>
      <c r="G65" s="56">
        <f>SUM(G63:G64)</f>
        <v>750000</v>
      </c>
    </row>
    <row r="66" spans="1:7" ht="15" customHeight="1">
      <c r="A66" s="75" t="s">
        <v>210</v>
      </c>
      <c r="B66" s="76"/>
      <c r="C66" s="77">
        <f>SUM(C65,C61,C55)</f>
        <v>150000</v>
      </c>
      <c r="D66" s="77">
        <f>SUM(D65,D61,D55)</f>
        <v>3600000</v>
      </c>
      <c r="E66" s="77">
        <f>SUM(E65,E61,E55)</f>
        <v>0</v>
      </c>
      <c r="F66" s="77">
        <f t="shared" si="0"/>
        <v>3750000</v>
      </c>
      <c r="G66" s="77">
        <f>SUM(G55+G61+G65)</f>
        <v>93900000</v>
      </c>
    </row>
    <row r="67" spans="1:7" ht="15">
      <c r="A67" s="101" t="s">
        <v>163</v>
      </c>
      <c r="B67" s="102" t="s">
        <v>18</v>
      </c>
      <c r="C67" s="56">
        <f>SUM(C49+C66)</f>
        <v>107536684</v>
      </c>
      <c r="D67" s="56">
        <f>SUM(D49+D66)</f>
        <v>51330000</v>
      </c>
      <c r="E67" s="56">
        <f>SUM(E49+E66)</f>
        <v>0</v>
      </c>
      <c r="F67" s="56">
        <f>SUM(C67:E67)</f>
        <v>158866684</v>
      </c>
      <c r="G67" s="56">
        <f>SUM(G19+G33+G44++G55+G61+G65)</f>
        <v>270898106</v>
      </c>
    </row>
    <row r="68" spans="1:7" ht="15">
      <c r="A68" s="78" t="s">
        <v>211</v>
      </c>
      <c r="B68" s="79"/>
      <c r="C68" s="80"/>
      <c r="D68" s="80"/>
      <c r="E68" s="80"/>
      <c r="F68" s="80">
        <f t="shared" si="0"/>
        <v>0</v>
      </c>
      <c r="G68" s="80">
        <f t="shared" si="0"/>
        <v>0</v>
      </c>
    </row>
    <row r="69" spans="1:7" ht="15">
      <c r="A69" s="78" t="s">
        <v>212</v>
      </c>
      <c r="B69" s="79"/>
      <c r="C69" s="80"/>
      <c r="D69" s="80"/>
      <c r="E69" s="80"/>
      <c r="F69" s="80">
        <f t="shared" si="0"/>
        <v>0</v>
      </c>
      <c r="G69" s="80">
        <f t="shared" si="0"/>
        <v>0</v>
      </c>
    </row>
    <row r="70" spans="1:7" ht="13.5">
      <c r="A70" s="23" t="s">
        <v>146</v>
      </c>
      <c r="B70" s="4" t="s">
        <v>19</v>
      </c>
      <c r="C70" s="54"/>
      <c r="D70" s="54"/>
      <c r="E70" s="54"/>
      <c r="F70" s="54">
        <f t="shared" si="0"/>
        <v>0</v>
      </c>
      <c r="G70" s="55">
        <f t="shared" si="0"/>
        <v>0</v>
      </c>
    </row>
    <row r="71" spans="1:7" ht="13.5">
      <c r="A71" s="11" t="s">
        <v>20</v>
      </c>
      <c r="B71" s="4" t="s">
        <v>21</v>
      </c>
      <c r="C71" s="54"/>
      <c r="D71" s="54"/>
      <c r="E71" s="54"/>
      <c r="F71" s="54">
        <f t="shared" si="0"/>
        <v>0</v>
      </c>
      <c r="G71" s="55">
        <f t="shared" si="0"/>
        <v>0</v>
      </c>
    </row>
    <row r="72" spans="1:7" ht="13.5">
      <c r="A72" s="23" t="s">
        <v>147</v>
      </c>
      <c r="B72" s="4" t="s">
        <v>22</v>
      </c>
      <c r="C72" s="54"/>
      <c r="D72" s="54"/>
      <c r="E72" s="54"/>
      <c r="F72" s="54">
        <f aca="true" t="shared" si="1" ref="F72:G96">SUM(C72:E72)</f>
        <v>0</v>
      </c>
      <c r="G72" s="55">
        <f t="shared" si="1"/>
        <v>0</v>
      </c>
    </row>
    <row r="73" spans="1:7" ht="13.5">
      <c r="A73" s="13" t="s">
        <v>165</v>
      </c>
      <c r="B73" s="6" t="s">
        <v>23</v>
      </c>
      <c r="C73" s="54"/>
      <c r="D73" s="54"/>
      <c r="E73" s="54"/>
      <c r="F73" s="54">
        <f t="shared" si="1"/>
        <v>0</v>
      </c>
      <c r="G73" s="55">
        <f t="shared" si="1"/>
        <v>0</v>
      </c>
    </row>
    <row r="74" spans="1:7" ht="13.5">
      <c r="A74" s="11" t="s">
        <v>148</v>
      </c>
      <c r="B74" s="4" t="s">
        <v>24</v>
      </c>
      <c r="C74" s="54"/>
      <c r="D74" s="54"/>
      <c r="E74" s="54"/>
      <c r="F74" s="54">
        <f t="shared" si="1"/>
        <v>0</v>
      </c>
      <c r="G74" s="55">
        <f t="shared" si="1"/>
        <v>0</v>
      </c>
    </row>
    <row r="75" spans="1:7" ht="13.5">
      <c r="A75" s="23" t="s">
        <v>25</v>
      </c>
      <c r="B75" s="4" t="s">
        <v>26</v>
      </c>
      <c r="C75" s="54"/>
      <c r="D75" s="54"/>
      <c r="E75" s="54"/>
      <c r="F75" s="54">
        <f t="shared" si="1"/>
        <v>0</v>
      </c>
      <c r="G75" s="55">
        <f t="shared" si="1"/>
        <v>0</v>
      </c>
    </row>
    <row r="76" spans="1:7" ht="13.5">
      <c r="A76" s="11" t="s">
        <v>149</v>
      </c>
      <c r="B76" s="4" t="s">
        <v>27</v>
      </c>
      <c r="C76" s="54"/>
      <c r="D76" s="54"/>
      <c r="E76" s="54"/>
      <c r="F76" s="54">
        <f t="shared" si="1"/>
        <v>0</v>
      </c>
      <c r="G76" s="55">
        <f t="shared" si="1"/>
        <v>0</v>
      </c>
    </row>
    <row r="77" spans="1:7" ht="13.5">
      <c r="A77" s="23" t="s">
        <v>28</v>
      </c>
      <c r="B77" s="4" t="s">
        <v>29</v>
      </c>
      <c r="C77" s="54"/>
      <c r="D77" s="54"/>
      <c r="E77" s="54"/>
      <c r="F77" s="54">
        <f t="shared" si="1"/>
        <v>0</v>
      </c>
      <c r="G77" s="55">
        <f t="shared" si="1"/>
        <v>0</v>
      </c>
    </row>
    <row r="78" spans="1:7" ht="13.5">
      <c r="A78" s="12" t="s">
        <v>166</v>
      </c>
      <c r="B78" s="6" t="s">
        <v>30</v>
      </c>
      <c r="C78" s="54"/>
      <c r="D78" s="54"/>
      <c r="E78" s="54"/>
      <c r="F78" s="54">
        <f t="shared" si="1"/>
        <v>0</v>
      </c>
      <c r="G78" s="55">
        <f t="shared" si="1"/>
        <v>0</v>
      </c>
    </row>
    <row r="79" spans="1:7" ht="13.5">
      <c r="A79" s="4" t="s">
        <v>198</v>
      </c>
      <c r="B79" s="4" t="s">
        <v>31</v>
      </c>
      <c r="C79" s="55">
        <v>454150056</v>
      </c>
      <c r="D79" s="54"/>
      <c r="E79" s="54"/>
      <c r="F79" s="54">
        <f t="shared" si="1"/>
        <v>454150056</v>
      </c>
      <c r="G79" s="55">
        <v>454200406</v>
      </c>
    </row>
    <row r="80" spans="1:7" ht="13.5">
      <c r="A80" s="4" t="s">
        <v>199</v>
      </c>
      <c r="B80" s="4" t="s">
        <v>31</v>
      </c>
      <c r="C80" s="54"/>
      <c r="D80" s="54"/>
      <c r="E80" s="54"/>
      <c r="F80" s="54">
        <f t="shared" si="1"/>
        <v>0</v>
      </c>
      <c r="G80" s="55">
        <f t="shared" si="1"/>
        <v>0</v>
      </c>
    </row>
    <row r="81" spans="1:7" ht="13.5">
      <c r="A81" s="4" t="s">
        <v>196</v>
      </c>
      <c r="B81" s="4" t="s">
        <v>32</v>
      </c>
      <c r="C81" s="54"/>
      <c r="D81" s="54"/>
      <c r="E81" s="54"/>
      <c r="F81" s="54">
        <f t="shared" si="1"/>
        <v>0</v>
      </c>
      <c r="G81" s="55">
        <f t="shared" si="1"/>
        <v>0</v>
      </c>
    </row>
    <row r="82" spans="1:7" ht="13.5">
      <c r="A82" s="4" t="s">
        <v>197</v>
      </c>
      <c r="B82" s="4" t="s">
        <v>32</v>
      </c>
      <c r="C82" s="54"/>
      <c r="D82" s="54"/>
      <c r="E82" s="54"/>
      <c r="F82" s="54">
        <f t="shared" si="1"/>
        <v>0</v>
      </c>
      <c r="G82" s="55">
        <f t="shared" si="1"/>
        <v>0</v>
      </c>
    </row>
    <row r="83" spans="1:7" ht="13.5">
      <c r="A83" s="6" t="s">
        <v>167</v>
      </c>
      <c r="B83" s="6" t="s">
        <v>33</v>
      </c>
      <c r="C83" s="54">
        <f>SUM(C79:C82)</f>
        <v>454150056</v>
      </c>
      <c r="D83" s="54"/>
      <c r="E83" s="54"/>
      <c r="F83" s="54">
        <f t="shared" si="1"/>
        <v>454150056</v>
      </c>
      <c r="G83" s="55">
        <f>SUM(G79)</f>
        <v>454200406</v>
      </c>
    </row>
    <row r="84" spans="1:7" ht="13.5">
      <c r="A84" s="23" t="s">
        <v>34</v>
      </c>
      <c r="B84" s="4" t="s">
        <v>35</v>
      </c>
      <c r="C84" s="54">
        <v>1359467</v>
      </c>
      <c r="D84" s="54"/>
      <c r="E84" s="54"/>
      <c r="F84" s="54">
        <f t="shared" si="1"/>
        <v>1359467</v>
      </c>
      <c r="G84" s="55">
        <v>1825214</v>
      </c>
    </row>
    <row r="85" spans="1:7" ht="13.5">
      <c r="A85" s="23" t="s">
        <v>36</v>
      </c>
      <c r="B85" s="4" t="s">
        <v>37</v>
      </c>
      <c r="C85" s="54"/>
      <c r="D85" s="54"/>
      <c r="E85" s="54"/>
      <c r="F85" s="54">
        <f t="shared" si="1"/>
        <v>0</v>
      </c>
      <c r="G85" s="55">
        <f t="shared" si="1"/>
        <v>0</v>
      </c>
    </row>
    <row r="86" spans="1:7" ht="13.5">
      <c r="A86" s="23" t="s">
        <v>38</v>
      </c>
      <c r="B86" s="4" t="s">
        <v>39</v>
      </c>
      <c r="C86" s="54"/>
      <c r="D86" s="54"/>
      <c r="E86" s="54"/>
      <c r="F86" s="54">
        <f t="shared" si="1"/>
        <v>0</v>
      </c>
      <c r="G86" s="55">
        <f t="shared" si="1"/>
        <v>0</v>
      </c>
    </row>
    <row r="87" spans="1:7" ht="13.5">
      <c r="A87" s="23" t="s">
        <v>40</v>
      </c>
      <c r="B87" s="4" t="s">
        <v>41</v>
      </c>
      <c r="C87" s="54"/>
      <c r="D87" s="54"/>
      <c r="E87" s="54"/>
      <c r="F87" s="54">
        <f t="shared" si="1"/>
        <v>0</v>
      </c>
      <c r="G87" s="55">
        <f t="shared" si="1"/>
        <v>0</v>
      </c>
    </row>
    <row r="88" spans="1:7" ht="13.5">
      <c r="A88" s="11" t="s">
        <v>150</v>
      </c>
      <c r="B88" s="4" t="s">
        <v>42</v>
      </c>
      <c r="C88" s="54"/>
      <c r="D88" s="54"/>
      <c r="E88" s="54"/>
      <c r="F88" s="54">
        <f t="shared" si="1"/>
        <v>0</v>
      </c>
      <c r="G88" s="55">
        <f t="shared" si="1"/>
        <v>0</v>
      </c>
    </row>
    <row r="89" spans="1:7" ht="13.5">
      <c r="A89" s="13" t="s">
        <v>168</v>
      </c>
      <c r="B89" s="6" t="s">
        <v>43</v>
      </c>
      <c r="C89" s="54"/>
      <c r="D89" s="54"/>
      <c r="E89" s="54"/>
      <c r="F89" s="54">
        <f t="shared" si="1"/>
        <v>0</v>
      </c>
      <c r="G89" s="55">
        <f t="shared" si="1"/>
        <v>0</v>
      </c>
    </row>
    <row r="90" spans="1:7" ht="13.5">
      <c r="A90" s="11" t="s">
        <v>44</v>
      </c>
      <c r="B90" s="4" t="s">
        <v>45</v>
      </c>
      <c r="C90" s="54"/>
      <c r="D90" s="54"/>
      <c r="E90" s="54"/>
      <c r="F90" s="54">
        <f t="shared" si="1"/>
        <v>0</v>
      </c>
      <c r="G90" s="55">
        <f t="shared" si="1"/>
        <v>0</v>
      </c>
    </row>
    <row r="91" spans="1:7" ht="13.5">
      <c r="A91" s="11" t="s">
        <v>46</v>
      </c>
      <c r="B91" s="4" t="s">
        <v>47</v>
      </c>
      <c r="C91" s="54"/>
      <c r="D91" s="54"/>
      <c r="E91" s="54"/>
      <c r="F91" s="54">
        <f t="shared" si="1"/>
        <v>0</v>
      </c>
      <c r="G91" s="55">
        <f t="shared" si="1"/>
        <v>0</v>
      </c>
    </row>
    <row r="92" spans="1:7" ht="13.5">
      <c r="A92" s="23" t="s">
        <v>48</v>
      </c>
      <c r="B92" s="4" t="s">
        <v>49</v>
      </c>
      <c r="C92" s="54"/>
      <c r="D92" s="54"/>
      <c r="E92" s="54"/>
      <c r="F92" s="54">
        <f t="shared" si="1"/>
        <v>0</v>
      </c>
      <c r="G92" s="55">
        <f t="shared" si="1"/>
        <v>0</v>
      </c>
    </row>
    <row r="93" spans="1:7" ht="13.5">
      <c r="A93" s="23" t="s">
        <v>151</v>
      </c>
      <c r="B93" s="4" t="s">
        <v>50</v>
      </c>
      <c r="C93" s="54"/>
      <c r="D93" s="54"/>
      <c r="E93" s="54"/>
      <c r="F93" s="54">
        <f t="shared" si="1"/>
        <v>0</v>
      </c>
      <c r="G93" s="55">
        <f t="shared" si="1"/>
        <v>0</v>
      </c>
    </row>
    <row r="94" spans="1:7" ht="13.5">
      <c r="A94" s="12" t="s">
        <v>169</v>
      </c>
      <c r="B94" s="6" t="s">
        <v>51</v>
      </c>
      <c r="C94" s="54"/>
      <c r="D94" s="54"/>
      <c r="E94" s="54"/>
      <c r="F94" s="54">
        <f t="shared" si="1"/>
        <v>0</v>
      </c>
      <c r="G94" s="55">
        <f t="shared" si="1"/>
        <v>0</v>
      </c>
    </row>
    <row r="95" spans="1:7" ht="13.5">
      <c r="A95" s="13" t="s">
        <v>52</v>
      </c>
      <c r="B95" s="6" t="s">
        <v>53</v>
      </c>
      <c r="C95" s="54"/>
      <c r="D95" s="54"/>
      <c r="E95" s="54"/>
      <c r="F95" s="54">
        <f t="shared" si="1"/>
        <v>0</v>
      </c>
      <c r="G95" s="55">
        <f t="shared" si="1"/>
        <v>0</v>
      </c>
    </row>
    <row r="96" spans="1:7" ht="15">
      <c r="A96" s="72" t="s">
        <v>170</v>
      </c>
      <c r="B96" s="73" t="s">
        <v>54</v>
      </c>
      <c r="C96" s="71">
        <f>SUM(C73+C78+C83+C89+C94+C95)</f>
        <v>454150056</v>
      </c>
      <c r="D96" s="71"/>
      <c r="E96" s="71"/>
      <c r="F96" s="71">
        <f t="shared" si="1"/>
        <v>454150056</v>
      </c>
      <c r="G96" s="71">
        <f>SUM(G83+G84)</f>
        <v>456025620</v>
      </c>
    </row>
    <row r="97" spans="1:7" ht="15">
      <c r="A97" s="99" t="s">
        <v>153</v>
      </c>
      <c r="B97" s="100"/>
      <c r="C97" s="56">
        <f>SUM(C67+C96)</f>
        <v>561686740</v>
      </c>
      <c r="D97" s="56">
        <f>SUM(D67+D96)</f>
        <v>51330000</v>
      </c>
      <c r="E97" s="56">
        <f>SUM(E67+E96)</f>
        <v>0</v>
      </c>
      <c r="F97" s="56">
        <f>SUM(C97:E97)</f>
        <v>613016740</v>
      </c>
      <c r="G97" s="56">
        <f>SUM(G67+G96)</f>
        <v>726923726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21.7109375" style="0" customWidth="1"/>
    <col min="4" max="4" width="17.7109375" style="0" customWidth="1"/>
  </cols>
  <sheetData>
    <row r="1" spans="1:4" ht="14.25">
      <c r="A1" s="126" t="s">
        <v>509</v>
      </c>
      <c r="B1" s="126"/>
      <c r="C1" s="126"/>
      <c r="D1" s="126"/>
    </row>
    <row r="2" spans="1:4" ht="24" customHeight="1">
      <c r="A2" s="122" t="s">
        <v>465</v>
      </c>
      <c r="B2" s="127"/>
      <c r="C2" s="127"/>
      <c r="D2" s="127"/>
    </row>
    <row r="3" spans="1:4" ht="23.25" customHeight="1">
      <c r="A3" s="125" t="s">
        <v>469</v>
      </c>
      <c r="B3" s="127"/>
      <c r="C3" s="127"/>
      <c r="D3" s="127"/>
    </row>
    <row r="4" ht="18">
      <c r="A4" s="27"/>
    </row>
    <row r="6" spans="1:4" ht="27">
      <c r="A6" s="108" t="s">
        <v>232</v>
      </c>
      <c r="B6" s="33" t="s">
        <v>233</v>
      </c>
      <c r="C6" s="119" t="s">
        <v>511</v>
      </c>
      <c r="D6" s="119" t="s">
        <v>510</v>
      </c>
    </row>
    <row r="7" spans="1:4" ht="14.25">
      <c r="A7" s="34" t="s">
        <v>470</v>
      </c>
      <c r="B7" s="35" t="s">
        <v>172</v>
      </c>
      <c r="C7" s="120">
        <v>5201598</v>
      </c>
      <c r="D7" s="120">
        <v>2174859</v>
      </c>
    </row>
    <row r="8" spans="1:4" ht="14.25">
      <c r="A8" s="34" t="s">
        <v>471</v>
      </c>
      <c r="B8" s="35" t="s">
        <v>332</v>
      </c>
      <c r="C8" s="120"/>
      <c r="D8" s="120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80" zoomScaleSheetLayoutView="80" zoomScalePageLayoutView="0" workbookViewId="0" topLeftCell="A73">
      <selection activeCell="C5" sqref="C5"/>
    </sheetView>
  </sheetViews>
  <sheetFormatPr defaultColWidth="9.140625" defaultRowHeight="15"/>
  <cols>
    <col min="1" max="1" width="91.28125" style="46" customWidth="1"/>
    <col min="2" max="2" width="10.8515625" style="46" customWidth="1"/>
    <col min="3" max="3" width="22.7109375" style="50" customWidth="1"/>
    <col min="4" max="16384" width="9.140625" style="46" customWidth="1"/>
  </cols>
  <sheetData>
    <row r="1" spans="1:3" ht="13.5">
      <c r="A1" s="121" t="s">
        <v>512</v>
      </c>
      <c r="B1" s="121"/>
      <c r="C1" s="121"/>
    </row>
    <row r="2" spans="1:3" ht="27" customHeight="1">
      <c r="A2" s="122" t="s">
        <v>465</v>
      </c>
      <c r="B2" s="123"/>
      <c r="C2" s="123"/>
    </row>
    <row r="3" spans="1:3" ht="27" customHeight="1">
      <c r="A3" s="125" t="s">
        <v>462</v>
      </c>
      <c r="B3" s="123"/>
      <c r="C3" s="123"/>
    </row>
    <row r="4" spans="1:3" ht="19.5" customHeight="1">
      <c r="A4" s="31"/>
      <c r="B4" s="83"/>
      <c r="C4" s="84"/>
    </row>
    <row r="5" ht="13.5">
      <c r="A5" s="3" t="s">
        <v>203</v>
      </c>
    </row>
    <row r="6" spans="1:3" s="81" customFormat="1" ht="26.25">
      <c r="A6" s="85" t="s">
        <v>202</v>
      </c>
      <c r="B6" s="2" t="s">
        <v>233</v>
      </c>
      <c r="C6" s="86" t="s">
        <v>468</v>
      </c>
    </row>
    <row r="7" spans="1:3" ht="13.5">
      <c r="A7" s="11" t="s">
        <v>175</v>
      </c>
      <c r="B7" s="5" t="s">
        <v>323</v>
      </c>
      <c r="C7" s="54"/>
    </row>
    <row r="8" spans="1:3" ht="13.5">
      <c r="A8" s="11" t="s">
        <v>176</v>
      </c>
      <c r="B8" s="5" t="s">
        <v>323</v>
      </c>
      <c r="C8" s="54"/>
    </row>
    <row r="9" spans="1:3" ht="13.5">
      <c r="A9" s="11" t="s">
        <v>177</v>
      </c>
      <c r="B9" s="5" t="s">
        <v>323</v>
      </c>
      <c r="C9" s="54"/>
    </row>
    <row r="10" spans="1:3" ht="13.5">
      <c r="A10" s="11" t="s">
        <v>178</v>
      </c>
      <c r="B10" s="5" t="s">
        <v>323</v>
      </c>
      <c r="C10" s="54"/>
    </row>
    <row r="11" spans="1:3" ht="13.5">
      <c r="A11" s="11" t="s">
        <v>179</v>
      </c>
      <c r="B11" s="5" t="s">
        <v>323</v>
      </c>
      <c r="C11" s="54"/>
    </row>
    <row r="12" spans="1:3" ht="13.5">
      <c r="A12" s="11" t="s">
        <v>180</v>
      </c>
      <c r="B12" s="5" t="s">
        <v>323</v>
      </c>
      <c r="C12" s="54"/>
    </row>
    <row r="13" spans="1:3" ht="13.5">
      <c r="A13" s="11" t="s">
        <v>181</v>
      </c>
      <c r="B13" s="5" t="s">
        <v>323</v>
      </c>
      <c r="C13" s="54"/>
    </row>
    <row r="14" spans="1:3" ht="13.5">
      <c r="A14" s="11" t="s">
        <v>182</v>
      </c>
      <c r="B14" s="5" t="s">
        <v>323</v>
      </c>
      <c r="C14" s="54"/>
    </row>
    <row r="15" spans="1:3" ht="13.5">
      <c r="A15" s="11" t="s">
        <v>183</v>
      </c>
      <c r="B15" s="5" t="s">
        <v>323</v>
      </c>
      <c r="C15" s="54"/>
    </row>
    <row r="16" spans="1:3" ht="13.5">
      <c r="A16" s="11" t="s">
        <v>184</v>
      </c>
      <c r="B16" s="5" t="s">
        <v>323</v>
      </c>
      <c r="C16" s="54"/>
    </row>
    <row r="17" spans="1:3" ht="26.25">
      <c r="A17" s="9" t="s">
        <v>64</v>
      </c>
      <c r="B17" s="7" t="s">
        <v>323</v>
      </c>
      <c r="C17" s="54"/>
    </row>
    <row r="18" spans="1:3" ht="13.5">
      <c r="A18" s="11" t="s">
        <v>175</v>
      </c>
      <c r="B18" s="5" t="s">
        <v>324</v>
      </c>
      <c r="C18" s="54"/>
    </row>
    <row r="19" spans="1:3" ht="13.5">
      <c r="A19" s="11" t="s">
        <v>176</v>
      </c>
      <c r="B19" s="5" t="s">
        <v>324</v>
      </c>
      <c r="C19" s="54"/>
    </row>
    <row r="20" spans="1:3" ht="13.5">
      <c r="A20" s="11" t="s">
        <v>177</v>
      </c>
      <c r="B20" s="5" t="s">
        <v>324</v>
      </c>
      <c r="C20" s="54"/>
    </row>
    <row r="21" spans="1:3" ht="13.5">
      <c r="A21" s="11" t="s">
        <v>178</v>
      </c>
      <c r="B21" s="5" t="s">
        <v>324</v>
      </c>
      <c r="C21" s="54"/>
    </row>
    <row r="22" spans="1:3" ht="13.5">
      <c r="A22" s="11" t="s">
        <v>179</v>
      </c>
      <c r="B22" s="5" t="s">
        <v>324</v>
      </c>
      <c r="C22" s="54"/>
    </row>
    <row r="23" spans="1:3" ht="13.5">
      <c r="A23" s="11" t="s">
        <v>180</v>
      </c>
      <c r="B23" s="5" t="s">
        <v>324</v>
      </c>
      <c r="C23" s="54"/>
    </row>
    <row r="24" spans="1:3" ht="13.5">
      <c r="A24" s="11" t="s">
        <v>181</v>
      </c>
      <c r="B24" s="5" t="s">
        <v>324</v>
      </c>
      <c r="C24" s="54"/>
    </row>
    <row r="25" spans="1:3" ht="13.5">
      <c r="A25" s="11" t="s">
        <v>182</v>
      </c>
      <c r="B25" s="5" t="s">
        <v>324</v>
      </c>
      <c r="C25" s="54"/>
    </row>
    <row r="26" spans="1:3" ht="13.5">
      <c r="A26" s="11" t="s">
        <v>183</v>
      </c>
      <c r="B26" s="5" t="s">
        <v>324</v>
      </c>
      <c r="C26" s="54"/>
    </row>
    <row r="27" spans="1:3" ht="13.5">
      <c r="A27" s="11" t="s">
        <v>184</v>
      </c>
      <c r="B27" s="5" t="s">
        <v>324</v>
      </c>
      <c r="C27" s="54"/>
    </row>
    <row r="28" spans="1:3" ht="26.25">
      <c r="A28" s="9" t="s">
        <v>65</v>
      </c>
      <c r="B28" s="7" t="s">
        <v>324</v>
      </c>
      <c r="C28" s="54"/>
    </row>
    <row r="29" spans="1:3" ht="13.5">
      <c r="A29" s="11" t="s">
        <v>175</v>
      </c>
      <c r="B29" s="5" t="s">
        <v>325</v>
      </c>
      <c r="C29" s="54">
        <v>250000</v>
      </c>
    </row>
    <row r="30" spans="1:3" ht="13.5">
      <c r="A30" s="11" t="s">
        <v>176</v>
      </c>
      <c r="B30" s="5" t="s">
        <v>325</v>
      </c>
      <c r="C30" s="54"/>
    </row>
    <row r="31" spans="1:3" ht="13.5">
      <c r="A31" s="11" t="s">
        <v>177</v>
      </c>
      <c r="B31" s="5" t="s">
        <v>325</v>
      </c>
      <c r="C31" s="54"/>
    </row>
    <row r="32" spans="1:3" ht="13.5">
      <c r="A32" s="11" t="s">
        <v>178</v>
      </c>
      <c r="B32" s="5" t="s">
        <v>325</v>
      </c>
      <c r="C32" s="54"/>
    </row>
    <row r="33" spans="1:3" ht="13.5">
      <c r="A33" s="11" t="s">
        <v>179</v>
      </c>
      <c r="B33" s="5" t="s">
        <v>325</v>
      </c>
      <c r="C33" s="54"/>
    </row>
    <row r="34" spans="1:3" ht="13.5">
      <c r="A34" s="11" t="s">
        <v>180</v>
      </c>
      <c r="B34" s="5" t="s">
        <v>325</v>
      </c>
      <c r="C34" s="54"/>
    </row>
    <row r="35" spans="1:3" ht="13.5">
      <c r="A35" s="11" t="s">
        <v>181</v>
      </c>
      <c r="B35" s="5" t="s">
        <v>325</v>
      </c>
      <c r="C35" s="54">
        <v>0</v>
      </c>
    </row>
    <row r="36" spans="1:3" ht="13.5">
      <c r="A36" s="11" t="s">
        <v>182</v>
      </c>
      <c r="B36" s="5" t="s">
        <v>325</v>
      </c>
      <c r="C36" s="54">
        <v>2718046</v>
      </c>
    </row>
    <row r="37" spans="1:3" ht="13.5">
      <c r="A37" s="11" t="s">
        <v>183</v>
      </c>
      <c r="B37" s="5" t="s">
        <v>325</v>
      </c>
      <c r="C37" s="54"/>
    </row>
    <row r="38" spans="1:3" ht="13.5">
      <c r="A38" s="11" t="s">
        <v>184</v>
      </c>
      <c r="B38" s="5" t="s">
        <v>325</v>
      </c>
      <c r="C38" s="54"/>
    </row>
    <row r="39" spans="1:3" ht="13.5">
      <c r="A39" s="9" t="s">
        <v>66</v>
      </c>
      <c r="B39" s="7" t="s">
        <v>325</v>
      </c>
      <c r="C39" s="54">
        <f>SUM(C29:C38)</f>
        <v>2968046</v>
      </c>
    </row>
    <row r="40" spans="1:3" ht="13.5">
      <c r="A40" s="11" t="s">
        <v>185</v>
      </c>
      <c r="B40" s="4" t="s">
        <v>327</v>
      </c>
      <c r="C40" s="54"/>
    </row>
    <row r="41" spans="1:3" ht="13.5">
      <c r="A41" s="11" t="s">
        <v>186</v>
      </c>
      <c r="B41" s="4" t="s">
        <v>327</v>
      </c>
      <c r="C41" s="54"/>
    </row>
    <row r="42" spans="1:3" ht="13.5">
      <c r="A42" s="11" t="s">
        <v>187</v>
      </c>
      <c r="B42" s="4" t="s">
        <v>327</v>
      </c>
      <c r="C42" s="54"/>
    </row>
    <row r="43" spans="1:3" ht="13.5">
      <c r="A43" s="4" t="s">
        <v>188</v>
      </c>
      <c r="B43" s="4" t="s">
        <v>327</v>
      </c>
      <c r="C43" s="54"/>
    </row>
    <row r="44" spans="1:3" ht="13.5">
      <c r="A44" s="4" t="s">
        <v>189</v>
      </c>
      <c r="B44" s="4" t="s">
        <v>327</v>
      </c>
      <c r="C44" s="54"/>
    </row>
    <row r="45" spans="1:3" ht="13.5">
      <c r="A45" s="4" t="s">
        <v>190</v>
      </c>
      <c r="B45" s="4" t="s">
        <v>327</v>
      </c>
      <c r="C45" s="54"/>
    </row>
    <row r="46" spans="1:3" ht="13.5">
      <c r="A46" s="11" t="s">
        <v>191</v>
      </c>
      <c r="B46" s="4" t="s">
        <v>327</v>
      </c>
      <c r="C46" s="54"/>
    </row>
    <row r="47" spans="1:3" ht="13.5">
      <c r="A47" s="11" t="s">
        <v>192</v>
      </c>
      <c r="B47" s="4" t="s">
        <v>327</v>
      </c>
      <c r="C47" s="54"/>
    </row>
    <row r="48" spans="1:3" ht="13.5">
      <c r="A48" s="11" t="s">
        <v>193</v>
      </c>
      <c r="B48" s="4" t="s">
        <v>327</v>
      </c>
      <c r="C48" s="54"/>
    </row>
    <row r="49" spans="1:3" ht="13.5">
      <c r="A49" s="11" t="s">
        <v>194</v>
      </c>
      <c r="B49" s="4" t="s">
        <v>327</v>
      </c>
      <c r="C49" s="54"/>
    </row>
    <row r="50" spans="1:3" ht="26.25">
      <c r="A50" s="9" t="s">
        <v>67</v>
      </c>
      <c r="B50" s="7" t="s">
        <v>327</v>
      </c>
      <c r="C50" s="54"/>
    </row>
    <row r="51" spans="1:3" ht="13.5">
      <c r="A51" s="11" t="s">
        <v>185</v>
      </c>
      <c r="B51" s="4" t="s">
        <v>332</v>
      </c>
      <c r="C51" s="54"/>
    </row>
    <row r="52" spans="1:3" ht="13.5">
      <c r="A52" s="11" t="s">
        <v>186</v>
      </c>
      <c r="B52" s="4" t="s">
        <v>332</v>
      </c>
      <c r="C52" s="54">
        <v>1000000</v>
      </c>
    </row>
    <row r="53" spans="1:3" ht="13.5">
      <c r="A53" s="11" t="s">
        <v>187</v>
      </c>
      <c r="B53" s="4" t="s">
        <v>332</v>
      </c>
      <c r="C53" s="54"/>
    </row>
    <row r="54" spans="1:3" ht="13.5">
      <c r="A54" s="4" t="s">
        <v>188</v>
      </c>
      <c r="B54" s="4" t="s">
        <v>332</v>
      </c>
      <c r="C54" s="54">
        <v>200000</v>
      </c>
    </row>
    <row r="55" spans="1:3" ht="13.5">
      <c r="A55" s="4" t="s">
        <v>189</v>
      </c>
      <c r="B55" s="4" t="s">
        <v>332</v>
      </c>
      <c r="C55" s="54"/>
    </row>
    <row r="56" spans="1:3" ht="13.5">
      <c r="A56" s="4" t="s">
        <v>190</v>
      </c>
      <c r="B56" s="4" t="s">
        <v>332</v>
      </c>
      <c r="C56" s="54"/>
    </row>
    <row r="57" spans="1:3" ht="13.5">
      <c r="A57" s="11" t="s">
        <v>191</v>
      </c>
      <c r="B57" s="4" t="s">
        <v>332</v>
      </c>
      <c r="C57" s="54">
        <v>9991900</v>
      </c>
    </row>
    <row r="58" spans="1:3" ht="13.5">
      <c r="A58" s="11" t="s">
        <v>195</v>
      </c>
      <c r="B58" s="4" t="s">
        <v>332</v>
      </c>
      <c r="C58" s="54"/>
    </row>
    <row r="59" spans="1:3" ht="13.5">
      <c r="A59" s="11" t="s">
        <v>193</v>
      </c>
      <c r="B59" s="4" t="s">
        <v>332</v>
      </c>
      <c r="C59" s="54"/>
    </row>
    <row r="60" spans="1:3" ht="13.5">
      <c r="A60" s="11" t="s">
        <v>194</v>
      </c>
      <c r="B60" s="4" t="s">
        <v>332</v>
      </c>
      <c r="C60" s="54"/>
    </row>
    <row r="61" spans="1:3" ht="13.5">
      <c r="A61" s="13" t="s">
        <v>68</v>
      </c>
      <c r="B61" s="6" t="s">
        <v>332</v>
      </c>
      <c r="C61" s="54">
        <f>SUM(C52:C60)</f>
        <v>11191900</v>
      </c>
    </row>
    <row r="62" spans="1:3" ht="13.5">
      <c r="A62" s="11" t="s">
        <v>175</v>
      </c>
      <c r="B62" s="5" t="s">
        <v>359</v>
      </c>
      <c r="C62" s="54"/>
    </row>
    <row r="63" spans="1:3" ht="13.5">
      <c r="A63" s="11" t="s">
        <v>176</v>
      </c>
      <c r="B63" s="5" t="s">
        <v>359</v>
      </c>
      <c r="C63" s="54"/>
    </row>
    <row r="64" spans="1:3" ht="13.5">
      <c r="A64" s="11" t="s">
        <v>177</v>
      </c>
      <c r="B64" s="5" t="s">
        <v>359</v>
      </c>
      <c r="C64" s="54"/>
    </row>
    <row r="65" spans="1:3" ht="13.5">
      <c r="A65" s="11" t="s">
        <v>178</v>
      </c>
      <c r="B65" s="5" t="s">
        <v>359</v>
      </c>
      <c r="C65" s="54"/>
    </row>
    <row r="66" spans="1:3" ht="13.5">
      <c r="A66" s="11" t="s">
        <v>179</v>
      </c>
      <c r="B66" s="5" t="s">
        <v>359</v>
      </c>
      <c r="C66" s="54"/>
    </row>
    <row r="67" spans="1:3" ht="13.5">
      <c r="A67" s="11" t="s">
        <v>180</v>
      </c>
      <c r="B67" s="5" t="s">
        <v>359</v>
      </c>
      <c r="C67" s="54"/>
    </row>
    <row r="68" spans="1:3" ht="13.5">
      <c r="A68" s="11" t="s">
        <v>181</v>
      </c>
      <c r="B68" s="5" t="s">
        <v>359</v>
      </c>
      <c r="C68" s="54"/>
    </row>
    <row r="69" spans="1:3" ht="13.5">
      <c r="A69" s="11" t="s">
        <v>182</v>
      </c>
      <c r="B69" s="5" t="s">
        <v>359</v>
      </c>
      <c r="C69" s="54"/>
    </row>
    <row r="70" spans="1:3" ht="13.5">
      <c r="A70" s="11" t="s">
        <v>183</v>
      </c>
      <c r="B70" s="5" t="s">
        <v>359</v>
      </c>
      <c r="C70" s="54"/>
    </row>
    <row r="71" spans="1:3" ht="13.5">
      <c r="A71" s="11" t="s">
        <v>184</v>
      </c>
      <c r="B71" s="5" t="s">
        <v>359</v>
      </c>
      <c r="C71" s="54"/>
    </row>
    <row r="72" spans="1:3" ht="26.25">
      <c r="A72" s="9" t="s">
        <v>76</v>
      </c>
      <c r="B72" s="7" t="s">
        <v>359</v>
      </c>
      <c r="C72" s="54"/>
    </row>
    <row r="73" spans="1:3" ht="13.5">
      <c r="A73" s="11" t="s">
        <v>175</v>
      </c>
      <c r="B73" s="5" t="s">
        <v>360</v>
      </c>
      <c r="C73" s="54"/>
    </row>
    <row r="74" spans="1:3" ht="13.5">
      <c r="A74" s="11" t="s">
        <v>176</v>
      </c>
      <c r="B74" s="5" t="s">
        <v>360</v>
      </c>
      <c r="C74" s="54"/>
    </row>
    <row r="75" spans="1:3" ht="13.5">
      <c r="A75" s="11" t="s">
        <v>177</v>
      </c>
      <c r="B75" s="5" t="s">
        <v>360</v>
      </c>
      <c r="C75" s="54"/>
    </row>
    <row r="76" spans="1:3" ht="13.5">
      <c r="A76" s="11" t="s">
        <v>178</v>
      </c>
      <c r="B76" s="5" t="s">
        <v>360</v>
      </c>
      <c r="C76" s="103"/>
    </row>
    <row r="77" spans="1:3" ht="13.5">
      <c r="A77" s="11" t="s">
        <v>179</v>
      </c>
      <c r="B77" s="5" t="s">
        <v>360</v>
      </c>
      <c r="C77" s="103"/>
    </row>
    <row r="78" spans="1:3" ht="13.5">
      <c r="A78" s="11" t="s">
        <v>180</v>
      </c>
      <c r="B78" s="5" t="s">
        <v>360</v>
      </c>
      <c r="C78" s="103"/>
    </row>
    <row r="79" spans="1:3" ht="13.5">
      <c r="A79" s="11" t="s">
        <v>181</v>
      </c>
      <c r="B79" s="5" t="s">
        <v>360</v>
      </c>
      <c r="C79" s="103">
        <v>50000000</v>
      </c>
    </row>
    <row r="80" spans="1:3" ht="13.5">
      <c r="A80" s="11" t="s">
        <v>182</v>
      </c>
      <c r="B80" s="5" t="s">
        <v>360</v>
      </c>
      <c r="C80" s="103"/>
    </row>
    <row r="81" spans="1:3" ht="13.5">
      <c r="A81" s="11" t="s">
        <v>183</v>
      </c>
      <c r="B81" s="5" t="s">
        <v>360</v>
      </c>
      <c r="C81" s="103"/>
    </row>
    <row r="82" spans="1:3" ht="13.5">
      <c r="A82" s="11" t="s">
        <v>184</v>
      </c>
      <c r="B82" s="5" t="s">
        <v>360</v>
      </c>
      <c r="C82" s="103"/>
    </row>
    <row r="83" spans="1:3" ht="26.25">
      <c r="A83" s="9" t="s">
        <v>75</v>
      </c>
      <c r="B83" s="7" t="s">
        <v>360</v>
      </c>
      <c r="C83" s="103"/>
    </row>
    <row r="84" spans="1:3" ht="13.5">
      <c r="A84" s="11" t="s">
        <v>175</v>
      </c>
      <c r="B84" s="5" t="s">
        <v>361</v>
      </c>
      <c r="C84" s="54"/>
    </row>
    <row r="85" spans="1:3" ht="13.5">
      <c r="A85" s="11" t="s">
        <v>176</v>
      </c>
      <c r="B85" s="5" t="s">
        <v>361</v>
      </c>
      <c r="C85" s="54"/>
    </row>
    <row r="86" spans="1:3" ht="13.5">
      <c r="A86" s="11" t="s">
        <v>177</v>
      </c>
      <c r="B86" s="5" t="s">
        <v>361</v>
      </c>
      <c r="C86" s="54"/>
    </row>
    <row r="87" spans="1:3" ht="13.5">
      <c r="A87" s="11" t="s">
        <v>178</v>
      </c>
      <c r="B87" s="5" t="s">
        <v>361</v>
      </c>
      <c r="C87" s="54"/>
    </row>
    <row r="88" spans="1:3" ht="13.5">
      <c r="A88" s="11" t="s">
        <v>179</v>
      </c>
      <c r="B88" s="5" t="s">
        <v>361</v>
      </c>
      <c r="C88" s="54"/>
    </row>
    <row r="89" spans="1:3" ht="13.5">
      <c r="A89" s="11" t="s">
        <v>180</v>
      </c>
      <c r="B89" s="5" t="s">
        <v>361</v>
      </c>
      <c r="C89" s="54"/>
    </row>
    <row r="90" spans="1:3" ht="13.5">
      <c r="A90" s="11" t="s">
        <v>181</v>
      </c>
      <c r="B90" s="5" t="s">
        <v>361</v>
      </c>
      <c r="C90" s="54"/>
    </row>
    <row r="91" spans="1:3" ht="13.5">
      <c r="A91" s="11" t="s">
        <v>182</v>
      </c>
      <c r="B91" s="5" t="s">
        <v>361</v>
      </c>
      <c r="C91" s="54"/>
    </row>
    <row r="92" spans="1:3" ht="13.5">
      <c r="A92" s="11" t="s">
        <v>183</v>
      </c>
      <c r="B92" s="5" t="s">
        <v>361</v>
      </c>
      <c r="C92" s="54"/>
    </row>
    <row r="93" spans="1:3" ht="13.5">
      <c r="A93" s="11" t="s">
        <v>184</v>
      </c>
      <c r="B93" s="5" t="s">
        <v>361</v>
      </c>
      <c r="C93" s="54"/>
    </row>
    <row r="94" spans="1:3" ht="13.5">
      <c r="A94" s="9" t="s">
        <v>74</v>
      </c>
      <c r="B94" s="7" t="s">
        <v>361</v>
      </c>
      <c r="C94" s="54"/>
    </row>
    <row r="95" spans="1:3" ht="13.5">
      <c r="A95" s="11" t="s">
        <v>185</v>
      </c>
      <c r="B95" s="4" t="s">
        <v>363</v>
      </c>
      <c r="C95" s="54"/>
    </row>
    <row r="96" spans="1:3" ht="13.5">
      <c r="A96" s="11" t="s">
        <v>186</v>
      </c>
      <c r="B96" s="5" t="s">
        <v>363</v>
      </c>
      <c r="C96" s="54"/>
    </row>
    <row r="97" spans="1:3" ht="13.5">
      <c r="A97" s="11" t="s">
        <v>187</v>
      </c>
      <c r="B97" s="4" t="s">
        <v>363</v>
      </c>
      <c r="C97" s="54"/>
    </row>
    <row r="98" spans="1:3" ht="13.5">
      <c r="A98" s="4" t="s">
        <v>188</v>
      </c>
      <c r="B98" s="5" t="s">
        <v>363</v>
      </c>
      <c r="C98" s="54"/>
    </row>
    <row r="99" spans="1:3" ht="13.5">
      <c r="A99" s="4" t="s">
        <v>189</v>
      </c>
      <c r="B99" s="4" t="s">
        <v>363</v>
      </c>
      <c r="C99" s="54"/>
    </row>
    <row r="100" spans="1:3" ht="13.5">
      <c r="A100" s="4" t="s">
        <v>190</v>
      </c>
      <c r="B100" s="5" t="s">
        <v>363</v>
      </c>
      <c r="C100" s="54"/>
    </row>
    <row r="101" spans="1:3" ht="13.5">
      <c r="A101" s="11" t="s">
        <v>191</v>
      </c>
      <c r="B101" s="4" t="s">
        <v>363</v>
      </c>
      <c r="C101" s="54"/>
    </row>
    <row r="102" spans="1:3" ht="13.5">
      <c r="A102" s="11" t="s">
        <v>195</v>
      </c>
      <c r="B102" s="5" t="s">
        <v>363</v>
      </c>
      <c r="C102" s="54"/>
    </row>
    <row r="103" spans="1:3" ht="13.5">
      <c r="A103" s="11" t="s">
        <v>193</v>
      </c>
      <c r="B103" s="4" t="s">
        <v>363</v>
      </c>
      <c r="C103" s="54"/>
    </row>
    <row r="104" spans="1:3" ht="13.5">
      <c r="A104" s="11" t="s">
        <v>194</v>
      </c>
      <c r="B104" s="5" t="s">
        <v>363</v>
      </c>
      <c r="C104" s="54"/>
    </row>
    <row r="105" spans="1:3" ht="26.25">
      <c r="A105" s="9" t="s">
        <v>73</v>
      </c>
      <c r="B105" s="7" t="s">
        <v>363</v>
      </c>
      <c r="C105" s="54"/>
    </row>
    <row r="106" spans="1:3" ht="13.5">
      <c r="A106" s="11" t="s">
        <v>185</v>
      </c>
      <c r="B106" s="4" t="s">
        <v>366</v>
      </c>
      <c r="C106" s="54"/>
    </row>
    <row r="107" spans="1:3" ht="13.5">
      <c r="A107" s="11" t="s">
        <v>186</v>
      </c>
      <c r="B107" s="4" t="s">
        <v>466</v>
      </c>
      <c r="C107" s="54">
        <v>400000</v>
      </c>
    </row>
    <row r="108" spans="1:3" ht="13.5">
      <c r="A108" s="11" t="s">
        <v>187</v>
      </c>
      <c r="B108" s="4" t="s">
        <v>466</v>
      </c>
      <c r="C108" s="54"/>
    </row>
    <row r="109" spans="1:3" ht="13.5">
      <c r="A109" s="4" t="s">
        <v>188</v>
      </c>
      <c r="B109" s="4" t="s">
        <v>466</v>
      </c>
      <c r="C109" s="54"/>
    </row>
    <row r="110" spans="1:3" ht="13.5">
      <c r="A110" s="4" t="s">
        <v>189</v>
      </c>
      <c r="B110" s="4" t="s">
        <v>466</v>
      </c>
      <c r="C110" s="54"/>
    </row>
    <row r="111" spans="1:3" ht="13.5">
      <c r="A111" s="4" t="s">
        <v>190</v>
      </c>
      <c r="B111" s="4" t="s">
        <v>466</v>
      </c>
      <c r="C111" s="54"/>
    </row>
    <row r="112" spans="1:3" ht="13.5">
      <c r="A112" s="11" t="s">
        <v>191</v>
      </c>
      <c r="B112" s="4" t="s">
        <v>466</v>
      </c>
      <c r="C112" s="54"/>
    </row>
    <row r="113" spans="1:3" ht="13.5">
      <c r="A113" s="11" t="s">
        <v>195</v>
      </c>
      <c r="B113" s="4" t="s">
        <v>466</v>
      </c>
      <c r="C113" s="54"/>
    </row>
    <row r="114" spans="1:3" ht="13.5">
      <c r="A114" s="11" t="s">
        <v>193</v>
      </c>
      <c r="B114" s="4" t="s">
        <v>466</v>
      </c>
      <c r="C114" s="54"/>
    </row>
    <row r="115" spans="1:3" ht="13.5">
      <c r="A115" s="11" t="s">
        <v>194</v>
      </c>
      <c r="B115" s="4" t="s">
        <v>466</v>
      </c>
      <c r="C115" s="54"/>
    </row>
    <row r="116" spans="1:3" ht="13.5">
      <c r="A116" s="13" t="s">
        <v>107</v>
      </c>
      <c r="B116" s="4" t="s">
        <v>466</v>
      </c>
      <c r="C116" s="54">
        <v>50400000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="60" zoomScalePageLayoutView="0" workbookViewId="0" topLeftCell="A1">
      <selection activeCell="C36" sqref="C36:C39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2" ht="14.25">
      <c r="A1" s="126" t="s">
        <v>513</v>
      </c>
      <c r="B1" s="126"/>
    </row>
    <row r="2" spans="1:3" ht="28.5" customHeight="1">
      <c r="A2" s="122" t="s">
        <v>465</v>
      </c>
      <c r="B2" s="127"/>
      <c r="C2" s="127"/>
    </row>
    <row r="3" spans="1:3" ht="26.25" customHeight="1">
      <c r="A3" s="125" t="s">
        <v>472</v>
      </c>
      <c r="B3" s="125"/>
      <c r="C3" s="125"/>
    </row>
    <row r="4" spans="1:3" ht="18.75" customHeight="1">
      <c r="A4" s="110"/>
      <c r="B4" s="111"/>
      <c r="C4" s="111"/>
    </row>
    <row r="5" ht="23.25" customHeight="1">
      <c r="A5" s="3" t="s">
        <v>203</v>
      </c>
    </row>
    <row r="6" spans="1:3" ht="26.25">
      <c r="A6" s="38" t="s">
        <v>202</v>
      </c>
      <c r="B6" s="33" t="s">
        <v>233</v>
      </c>
      <c r="C6" s="112" t="s">
        <v>473</v>
      </c>
    </row>
    <row r="7" spans="1:3" ht="14.25">
      <c r="A7" s="113" t="s">
        <v>474</v>
      </c>
      <c r="B7" s="37" t="s">
        <v>312</v>
      </c>
      <c r="C7" s="109"/>
    </row>
    <row r="8" spans="1:3" ht="14.25">
      <c r="A8" s="113" t="s">
        <v>475</v>
      </c>
      <c r="B8" s="37" t="s">
        <v>312</v>
      </c>
      <c r="C8" s="109"/>
    </row>
    <row r="9" spans="1:3" ht="14.25">
      <c r="A9" s="113" t="s">
        <v>476</v>
      </c>
      <c r="B9" s="37" t="s">
        <v>312</v>
      </c>
      <c r="C9" s="109"/>
    </row>
    <row r="10" spans="1:3" ht="14.25">
      <c r="A10" s="113" t="s">
        <v>477</v>
      </c>
      <c r="B10" s="37" t="s">
        <v>312</v>
      </c>
      <c r="C10" s="109"/>
    </row>
    <row r="11" spans="1:3" ht="14.25">
      <c r="A11" s="36" t="s">
        <v>478</v>
      </c>
      <c r="B11" s="37" t="s">
        <v>312</v>
      </c>
      <c r="C11" s="109"/>
    </row>
    <row r="12" spans="1:3" ht="14.25">
      <c r="A12" s="36" t="s">
        <v>479</v>
      </c>
      <c r="B12" s="37" t="s">
        <v>312</v>
      </c>
      <c r="C12" s="109"/>
    </row>
    <row r="13" spans="1:3" ht="14.25">
      <c r="A13" s="34" t="s">
        <v>480</v>
      </c>
      <c r="B13" s="114" t="s">
        <v>312</v>
      </c>
      <c r="C13" s="109">
        <f>SUM(C7:C12)</f>
        <v>0</v>
      </c>
    </row>
    <row r="14" spans="1:3" ht="14.25">
      <c r="A14" s="113" t="s">
        <v>481</v>
      </c>
      <c r="B14" s="37" t="s">
        <v>313</v>
      </c>
      <c r="C14" s="109"/>
    </row>
    <row r="15" spans="1:3" ht="14.25">
      <c r="A15" s="115" t="s">
        <v>482</v>
      </c>
      <c r="B15" s="114" t="s">
        <v>313</v>
      </c>
      <c r="C15" s="109"/>
    </row>
    <row r="16" spans="1:3" ht="14.25">
      <c r="A16" s="113" t="s">
        <v>483</v>
      </c>
      <c r="B16" s="37" t="s">
        <v>314</v>
      </c>
      <c r="C16" s="109"/>
    </row>
    <row r="17" spans="1:3" ht="14.25">
      <c r="A17" s="113" t="s">
        <v>484</v>
      </c>
      <c r="B17" s="37" t="s">
        <v>314</v>
      </c>
      <c r="C17" s="109"/>
    </row>
    <row r="18" spans="1:3" ht="14.25">
      <c r="A18" s="36" t="s">
        <v>485</v>
      </c>
      <c r="B18" s="37" t="s">
        <v>314</v>
      </c>
      <c r="C18" s="109"/>
    </row>
    <row r="19" spans="1:3" ht="14.25">
      <c r="A19" s="36" t="s">
        <v>486</v>
      </c>
      <c r="B19" s="37" t="s">
        <v>314</v>
      </c>
      <c r="C19" s="109"/>
    </row>
    <row r="20" spans="1:3" ht="14.25">
      <c r="A20" s="36" t="s">
        <v>487</v>
      </c>
      <c r="B20" s="37" t="s">
        <v>314</v>
      </c>
      <c r="C20" s="109"/>
    </row>
    <row r="21" spans="1:3" ht="26.25">
      <c r="A21" s="14" t="s">
        <v>488</v>
      </c>
      <c r="B21" s="37" t="s">
        <v>314</v>
      </c>
      <c r="C21" s="109"/>
    </row>
    <row r="22" spans="1:3" ht="14.25">
      <c r="A22" s="116" t="s">
        <v>489</v>
      </c>
      <c r="B22" s="114" t="s">
        <v>314</v>
      </c>
      <c r="C22" s="109"/>
    </row>
    <row r="23" spans="1:3" ht="14.25">
      <c r="A23" s="113" t="s">
        <v>490</v>
      </c>
      <c r="B23" s="37" t="s">
        <v>315</v>
      </c>
      <c r="C23" s="109"/>
    </row>
    <row r="24" spans="1:3" ht="14.25">
      <c r="A24" s="113" t="s">
        <v>491</v>
      </c>
      <c r="B24" s="37" t="s">
        <v>315</v>
      </c>
      <c r="C24" s="109"/>
    </row>
    <row r="25" spans="1:3" ht="14.25">
      <c r="A25" s="116" t="s">
        <v>492</v>
      </c>
      <c r="B25" s="35" t="s">
        <v>315</v>
      </c>
      <c r="C25" s="109"/>
    </row>
    <row r="26" spans="1:3" ht="14.25">
      <c r="A26" s="113" t="s">
        <v>493</v>
      </c>
      <c r="B26" s="37" t="s">
        <v>316</v>
      </c>
      <c r="C26" s="109"/>
    </row>
    <row r="27" spans="1:3" ht="14.25">
      <c r="A27" s="113" t="s">
        <v>494</v>
      </c>
      <c r="B27" s="37" t="s">
        <v>316</v>
      </c>
      <c r="C27" s="109"/>
    </row>
    <row r="28" spans="1:3" ht="14.25">
      <c r="A28" s="36" t="s">
        <v>495</v>
      </c>
      <c r="B28" s="37" t="s">
        <v>316</v>
      </c>
      <c r="C28" s="109"/>
    </row>
    <row r="29" spans="1:3" ht="14.25">
      <c r="A29" s="36" t="s">
        <v>496</v>
      </c>
      <c r="B29" s="37" t="s">
        <v>316</v>
      </c>
      <c r="C29" s="109"/>
    </row>
    <row r="30" spans="1:3" ht="14.25">
      <c r="A30" s="36" t="s">
        <v>497</v>
      </c>
      <c r="B30" s="37" t="s">
        <v>316</v>
      </c>
      <c r="C30" s="109"/>
    </row>
    <row r="31" spans="1:3" ht="14.25">
      <c r="A31" s="36" t="s">
        <v>498</v>
      </c>
      <c r="B31" s="37" t="s">
        <v>316</v>
      </c>
      <c r="C31" s="109"/>
    </row>
    <row r="32" spans="1:3" ht="14.25">
      <c r="A32" s="36" t="s">
        <v>499</v>
      </c>
      <c r="B32" s="37" t="s">
        <v>316</v>
      </c>
      <c r="C32" s="109"/>
    </row>
    <row r="33" spans="1:3" ht="14.25">
      <c r="A33" s="36" t="s">
        <v>500</v>
      </c>
      <c r="B33" s="37" t="s">
        <v>316</v>
      </c>
      <c r="C33" s="109"/>
    </row>
    <row r="34" spans="1:3" ht="14.25">
      <c r="A34" s="36" t="s">
        <v>501</v>
      </c>
      <c r="B34" s="37" t="s">
        <v>316</v>
      </c>
      <c r="C34" s="109"/>
    </row>
    <row r="35" spans="1:3" ht="14.25">
      <c r="A35" s="36" t="s">
        <v>502</v>
      </c>
      <c r="B35" s="37" t="s">
        <v>316</v>
      </c>
      <c r="C35" s="109"/>
    </row>
    <row r="36" spans="1:3" ht="26.25">
      <c r="A36" s="36" t="s">
        <v>503</v>
      </c>
      <c r="B36" s="37" t="s">
        <v>316</v>
      </c>
      <c r="C36" s="129">
        <v>1861500</v>
      </c>
    </row>
    <row r="37" spans="1:3" ht="26.25">
      <c r="A37" s="36" t="s">
        <v>504</v>
      </c>
      <c r="B37" s="37" t="s">
        <v>316</v>
      </c>
      <c r="C37" s="129"/>
    </row>
    <row r="38" spans="1:3" ht="14.25">
      <c r="A38" s="116" t="s">
        <v>505</v>
      </c>
      <c r="B38" s="114" t="s">
        <v>316</v>
      </c>
      <c r="C38" s="129">
        <f>SUM(C36:C37)</f>
        <v>1861500</v>
      </c>
    </row>
    <row r="39" spans="1:3" ht="15">
      <c r="A39" s="117" t="s">
        <v>63</v>
      </c>
      <c r="B39" s="118" t="s">
        <v>317</v>
      </c>
      <c r="C39" s="129">
        <f>SUM(C13+C38)</f>
        <v>1861500</v>
      </c>
    </row>
  </sheetData>
  <sheetProtection/>
  <mergeCells count="3">
    <mergeCell ref="A1:B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2020-06-15T16:19:01Z</cp:lastPrinted>
  <dcterms:created xsi:type="dcterms:W3CDTF">2014-01-03T21:48:14Z</dcterms:created>
  <dcterms:modified xsi:type="dcterms:W3CDTF">2020-06-15T16:20:00Z</dcterms:modified>
  <cp:category/>
  <cp:version/>
  <cp:contentType/>
  <cp:contentStatus/>
</cp:coreProperties>
</file>